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roesler\Documents\Personal\consult\Snyder_Associates\MacroFiber Software 2017\Software\"/>
    </mc:Choice>
  </mc:AlternateContent>
  <bookViews>
    <workbookView xWindow="0" yWindow="0" windowWidth="23040" windowHeight="8616" firstSheet="1" activeTab="1"/>
  </bookViews>
  <sheets>
    <sheet name="Index Values" sheetId="1" state="hidden" r:id="rId1"/>
    <sheet name="FRC Estimator Tool" sheetId="2" r:id="rId2"/>
  </sheets>
  <definedNames>
    <definedName name="_xlnm.Print_Area" localSheetId="1">'FRC Estimator Tool'!$A$1:$H$42</definedName>
  </definedNames>
  <calcPr calcId="162913"/>
</workbook>
</file>

<file path=xl/calcChain.xml><?xml version="1.0" encoding="utf-8"?>
<calcChain xmlns="http://schemas.openxmlformats.org/spreadsheetml/2006/main">
  <c r="K13" i="2" l="1"/>
  <c r="K17" i="2"/>
  <c r="J17" i="2"/>
  <c r="I17" i="2"/>
  <c r="K15" i="2"/>
  <c r="K11" i="2"/>
  <c r="K9" i="2"/>
  <c r="K7" i="2"/>
  <c r="K5" i="2"/>
  <c r="J5" i="2"/>
  <c r="J7" i="2"/>
  <c r="J9" i="2"/>
  <c r="C23" i="2" s="1"/>
  <c r="J11" i="2"/>
  <c r="J13" i="2"/>
  <c r="J15" i="2"/>
  <c r="J31" i="2"/>
  <c r="I13" i="2"/>
  <c r="I15" i="2"/>
  <c r="I11" i="2"/>
  <c r="I9" i="2"/>
  <c r="I7" i="2"/>
  <c r="I5" i="2"/>
  <c r="F15" i="2" l="1"/>
  <c r="I27" i="2"/>
  <c r="C26" i="2" s="1"/>
  <c r="C25" i="2"/>
  <c r="I23" i="2"/>
  <c r="E30" i="2" l="1"/>
  <c r="C30" i="2"/>
  <c r="J33" i="2" s="1"/>
  <c r="J32" i="2" s="1"/>
  <c r="I38" i="2" l="1"/>
  <c r="C34" i="2" s="1"/>
  <c r="C24" i="2"/>
</calcChain>
</file>

<file path=xl/sharedStrings.xml><?xml version="1.0" encoding="utf-8"?>
<sst xmlns="http://schemas.openxmlformats.org/spreadsheetml/2006/main" count="107" uniqueCount="91">
  <si>
    <t>Collector Street</t>
  </si>
  <si>
    <t xml:space="preserve">Arterial </t>
  </si>
  <si>
    <t>Highway</t>
  </si>
  <si>
    <t>Bus Pad</t>
  </si>
  <si>
    <t>Parking Lot</t>
  </si>
  <si>
    <t>Local Road/Street</t>
  </si>
  <si>
    <t>Asphalt Pavement Condition</t>
  </si>
  <si>
    <t>Fair</t>
  </si>
  <si>
    <t>Good</t>
  </si>
  <si>
    <t>Roadway Functional Class</t>
  </si>
  <si>
    <t>psi</t>
  </si>
  <si>
    <t>&lt; 0.01 million ESALs</t>
  </si>
  <si>
    <t>0.01 to 5.0 million ESALs</t>
  </si>
  <si>
    <t>5 to 15 million ESALs</t>
  </si>
  <si>
    <t>&gt; 15 million ESALs</t>
  </si>
  <si>
    <t>&gt; 6 inches PCC thickness</t>
  </si>
  <si>
    <t>&lt; 3 inch PCC thickness</t>
  </si>
  <si>
    <t>Desired New Overlay Thickness</t>
  </si>
  <si>
    <t>Desired New Concrete Thickness</t>
  </si>
  <si>
    <t>Remaining HMA Thickness after Milling</t>
  </si>
  <si>
    <t>Overlay Slab Size</t>
  </si>
  <si>
    <t>Type of Overlay Road</t>
  </si>
  <si>
    <t>Consider unbonded design instead of bonded design</t>
  </si>
  <si>
    <t>Unknown</t>
  </si>
  <si>
    <t>Design Suggestions/Warnings:</t>
  </si>
  <si>
    <t>Asphalt Pre-Condition*</t>
  </si>
  <si>
    <t>(target value from ASTM C1609 test results of FRC)</t>
  </si>
  <si>
    <t>4.5 to 6 inch PCC thickness</t>
  </si>
  <si>
    <t>3 to 4.5 inch PCC thickness</t>
  </si>
  <si>
    <t>Localized Poor</t>
  </si>
  <si>
    <t>Poor Throughout</t>
  </si>
  <si>
    <t>Do patching repair first</t>
  </si>
  <si>
    <t>reduced crack rate deterioration</t>
  </si>
  <si>
    <t>Desired Performance Enhancements</t>
  </si>
  <si>
    <t>to</t>
  </si>
  <si>
    <t xml:space="preserve">psi </t>
  </si>
  <si>
    <t>enhanced load transfer efficiency</t>
  </si>
  <si>
    <t>basic FRC overlay</t>
  </si>
  <si>
    <t>Millions of ESALS in Design Life</t>
  </si>
  <si>
    <t>Warning displayed:</t>
  </si>
  <si>
    <t>Millions of ESALs in Design Life</t>
  </si>
  <si>
    <t>not tried yet, not in software</t>
  </si>
  <si>
    <t>not recommended, not in software</t>
  </si>
  <si>
    <t>Pull-down Menu Choices</t>
  </si>
  <si>
    <t>Input Menu</t>
  </si>
  <si>
    <t>Design Enhancement</t>
  </si>
  <si>
    <t>Added increase in f150 (if applicable)</t>
  </si>
  <si>
    <t>Maximum (Index Values) for the Input Combination:</t>
  </si>
  <si>
    <t>Overlay Slab size</t>
  </si>
  <si>
    <t>Unbonded Index Value</t>
  </si>
  <si>
    <t>f150 Index Value</t>
  </si>
  <si>
    <t>Unbonded Index Value "1" indicates user should consider unbonded design:</t>
  </si>
  <si>
    <t>index value, no unit</t>
  </si>
  <si>
    <t>Consider a higher residual strength for your FRC mixture design</t>
  </si>
  <si>
    <t>Design Input Choices</t>
  </si>
  <si>
    <t>NOTE: Actual fiber dosage rates are dependent on fiber type, fiber dimensions, concrete mixing/placement technique, cement content and fiber content or volume fraction.  The intended fiber and dosage rate should be verified by ASTM C1609 test method.  These recommended values are based off of previous field and laboratory testing of fibers used in concrete overlay pavements. Refer to the Tech Guide or Tech Report for more details.</t>
  </si>
  <si>
    <t>(this will generate a higher residual strength, but not included in effective flexural strength)</t>
  </si>
  <si>
    <t>Values for flexural strength test plot</t>
  </si>
  <si>
    <r>
      <t>Effective Flexural Strength (</t>
    </r>
    <r>
      <rPr>
        <i/>
        <u/>
        <sz val="11"/>
        <color rgb="FF002060"/>
        <rFont val="Times New Roman"/>
        <family val="1"/>
      </rPr>
      <t>f</t>
    </r>
    <r>
      <rPr>
        <i/>
        <u/>
        <vertAlign val="subscript"/>
        <sz val="11"/>
        <color rgb="FF002060"/>
        <rFont val="Times New Roman"/>
        <family val="1"/>
      </rPr>
      <t>eff</t>
    </r>
    <r>
      <rPr>
        <u/>
        <sz val="11"/>
        <color rgb="FF002060"/>
        <rFont val="Times New Roman"/>
        <family val="1"/>
      </rPr>
      <t>)</t>
    </r>
  </si>
  <si>
    <r>
      <t xml:space="preserve">Replace the </t>
    </r>
    <r>
      <rPr>
        <i/>
        <sz val="11"/>
        <color rgb="FF002060"/>
        <rFont val="Times New Roman"/>
        <family val="1"/>
      </rPr>
      <t>MOR</t>
    </r>
    <r>
      <rPr>
        <sz val="11"/>
        <color rgb="FF002060"/>
        <rFont val="Times New Roman"/>
        <family val="1"/>
      </rPr>
      <t xml:space="preserve"> from the Pavement Design Software with this value:</t>
    </r>
  </si>
  <si>
    <r>
      <t>Recommended Residual Strength (</t>
    </r>
    <r>
      <rPr>
        <i/>
        <u/>
        <sz val="11"/>
        <color rgb="FF002060"/>
        <rFont val="Times New Roman"/>
        <family val="1"/>
      </rPr>
      <t>f</t>
    </r>
    <r>
      <rPr>
        <u/>
        <vertAlign val="subscript"/>
        <sz val="11"/>
        <color rgb="FF002060"/>
        <rFont val="Times New Roman"/>
        <family val="1"/>
      </rPr>
      <t>150</t>
    </r>
    <r>
      <rPr>
        <u/>
        <sz val="11"/>
        <color rgb="FF002060"/>
        <rFont val="Times New Roman"/>
        <family val="1"/>
      </rPr>
      <t>)</t>
    </r>
  </si>
  <si>
    <t>Use value within this range for the Material Specification:</t>
  </si>
  <si>
    <r>
      <t>Plain Unreinforced Concrete Flexural Strength (</t>
    </r>
    <r>
      <rPr>
        <i/>
        <sz val="11"/>
        <color theme="1"/>
        <rFont val="Times New Roman"/>
        <family val="1"/>
      </rPr>
      <t>MOR</t>
    </r>
    <r>
      <rPr>
        <sz val="11"/>
        <color theme="1"/>
        <rFont val="Times New Roman"/>
        <family val="1"/>
      </rPr>
      <t>)</t>
    </r>
  </si>
  <si>
    <t>based on 28 day Four Point Bending (ASTM C78 or ASTM C1609)</t>
  </si>
  <si>
    <t>*refer to Tech Report to example estimates of asphalt pre-condition</t>
  </si>
  <si>
    <t>Residual Strength Estimator for Fiber-Reinforced Concrete Overlays</t>
  </si>
  <si>
    <r>
      <rPr>
        <b/>
        <sz val="11"/>
        <color theme="1"/>
        <rFont val="Times New Roman"/>
        <family val="1"/>
      </rPr>
      <t xml:space="preserve">Instructions: </t>
    </r>
    <r>
      <rPr>
        <sz val="11"/>
        <color theme="1"/>
        <rFont val="Times New Roman"/>
        <family val="1"/>
      </rPr>
      <t>Run an overlay design software to determine the design inputs. Select design choices from the drop-down menus below to narrow down the recommended performance requirement of FRC for the proposed overlay pavement. Determine the  effective flexural strength to input into overlay design software instead of design concrete flexural strength. Prepare specifications to achieve design residual strength of FRC material.</t>
    </r>
  </si>
  <si>
    <t>&lt; 3 inches HMA remaining</t>
  </si>
  <si>
    <t>3 to 4.5 inches HMA remaining</t>
  </si>
  <si>
    <t>4.5 to 6 inches HMA remaining</t>
  </si>
  <si>
    <t>&gt; 6 inches HMA remaining</t>
  </si>
  <si>
    <t>4ft joint spacing</t>
  </si>
  <si>
    <t>6ft joint spacing</t>
  </si>
  <si>
    <t>12ft joint spacing</t>
  </si>
  <si>
    <t>Added psi to f150 value</t>
  </si>
  <si>
    <t>Maximum Effective Index Value</t>
  </si>
  <si>
    <t>Effective Index Value</t>
  </si>
  <si>
    <t>Effective MOR based on minimum f150 (without additions):</t>
  </si>
  <si>
    <t>Fibers may not be have an added benefit for this combination of inputs</t>
  </si>
  <si>
    <t>*0</t>
  </si>
  <si>
    <t>If Index Value found (*or max value):</t>
  </si>
  <si>
    <t>max f150,base</t>
  </si>
  <si>
    <t>min f150,base</t>
  </si>
  <si>
    <t>Maximum amount of f150 to add to material specification for f150</t>
  </si>
  <si>
    <t xml:space="preserve">Developed by Amanda Bordelon, Ph.D., P.E. and Jeffery Roesler, Ph.D., P.E. </t>
  </si>
  <si>
    <t>Acknowledgments:</t>
  </si>
  <si>
    <t xml:space="preserve">Disclaimer: </t>
  </si>
  <si>
    <t>The contents of this spreadsheet do not necessariliy reflect the official views or policies of the developers' employers, funding agencies, or technical advisory committee members.  The spreadsheet developers assume no responsibility, warranty, or liability for any errors, omissions, or inaccuracies of this spreadsheet.  This spreadsheet does not constitute a standard, specification, or regulation.</t>
  </si>
  <si>
    <t>The software was created with the funding, promotion, and guidance of the National Concrete Consortium (NCC), the National Concrete Pavement Technology Center (CP Tech Center), Snyder &amp; Associates, and a state DOT pooled fund technical advisory committee.</t>
  </si>
  <si>
    <t>4 ft slab sizes are primarily recommended for unchannelized traffic areas (e.g., parking lots)</t>
  </si>
  <si>
    <t>Version 1.1, April 19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</si>
</sst>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u/>
      <sz val="11"/>
      <color theme="1"/>
      <name val="Times New Roman"/>
      <family val="1"/>
    </font>
    <font>
      <sz val="11"/>
      <color rgb="FFFF0000"/>
      <name val="Times New Roman"/>
      <family val="1"/>
    </font>
    <font>
      <b/>
      <sz val="11"/>
      <color rgb="FFFF0000"/>
      <name val="Times New Roman"/>
      <family val="1"/>
    </font>
    <font>
      <sz val="11"/>
      <name val="Times New Roman"/>
      <family val="1"/>
    </font>
    <font>
      <i/>
      <sz val="11"/>
      <name val="Times New Roman"/>
      <family val="1"/>
    </font>
    <font>
      <sz val="11"/>
      <color rgb="FFC00000"/>
      <name val="Times New Roman"/>
      <family val="1"/>
    </font>
    <font>
      <u/>
      <sz val="11"/>
      <color rgb="FFC00000"/>
      <name val="Times New Roman"/>
      <family val="1"/>
    </font>
    <font>
      <b/>
      <sz val="11"/>
      <color rgb="FF002060"/>
      <name val="Times New Roman"/>
      <family val="1"/>
    </font>
    <font>
      <sz val="11"/>
      <color rgb="FF002060"/>
      <name val="Times New Roman"/>
      <family val="1"/>
    </font>
    <font>
      <b/>
      <sz val="11"/>
      <color theme="9"/>
      <name val="Times New Roman"/>
      <family val="1"/>
    </font>
    <font>
      <u/>
      <sz val="11"/>
      <color rgb="FF002060"/>
      <name val="Times New Roman"/>
      <family val="1"/>
    </font>
    <font>
      <b/>
      <sz val="18"/>
      <color theme="1"/>
      <name val="Times New Roman"/>
      <family val="1"/>
    </font>
    <font>
      <sz val="18"/>
      <color theme="1"/>
      <name val="Times New Roman"/>
      <family val="1"/>
    </font>
    <font>
      <b/>
      <sz val="11"/>
      <color rgb="FFC00000"/>
      <name val="Times New Roman"/>
      <family val="1"/>
    </font>
    <font>
      <sz val="11"/>
      <color rgb="FF00B050"/>
      <name val="Calibri"/>
      <family val="2"/>
      <scheme val="minor"/>
    </font>
    <font>
      <b/>
      <sz val="22"/>
      <color theme="1"/>
      <name val="Times New Roman"/>
      <family val="1"/>
    </font>
    <font>
      <sz val="11"/>
      <color theme="9"/>
      <name val="Times New Roman"/>
      <family val="1"/>
    </font>
    <font>
      <sz val="11"/>
      <color theme="0"/>
      <name val="Calibri"/>
      <family val="2"/>
      <scheme val="minor"/>
    </font>
    <font>
      <sz val="11"/>
      <color theme="3"/>
      <name val="Times New Roman"/>
      <family val="1"/>
    </font>
    <font>
      <sz val="11"/>
      <color theme="0"/>
      <name val="Times New Roman"/>
      <family val="1"/>
    </font>
    <font>
      <i/>
      <sz val="11"/>
      <color theme="1"/>
      <name val="Times New Roman"/>
      <family val="1"/>
    </font>
    <font>
      <u/>
      <vertAlign val="subscript"/>
      <sz val="11"/>
      <color rgb="FF002060"/>
      <name val="Times New Roman"/>
      <family val="1"/>
    </font>
    <font>
      <i/>
      <u/>
      <sz val="11"/>
      <color rgb="FF002060"/>
      <name val="Times New Roman"/>
      <family val="1"/>
    </font>
    <font>
      <i/>
      <u/>
      <vertAlign val="subscript"/>
      <sz val="11"/>
      <color rgb="FF002060"/>
      <name val="Times New Roman"/>
      <family val="1"/>
    </font>
    <font>
      <i/>
      <sz val="11"/>
      <color rgb="FF002060"/>
      <name val="Times New Roman"/>
      <family val="1"/>
    </font>
    <font>
      <sz val="11"/>
      <color theme="3" tint="-0.249977111117893"/>
      <name val="Times New Roman"/>
      <family val="1"/>
    </font>
  </fonts>
  <fills count="3">
    <fill>
      <patternFill patternType="none"/>
    </fill>
    <fill>
      <patternFill patternType="gray125"/>
    </fill>
    <fill>
      <patternFill patternType="solid">
        <fgColor theme="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13"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xf numFmtId="0" fontId="3" fillId="2" borderId="0" xfId="0" applyFont="1" applyFill="1"/>
    <xf numFmtId="0" fontId="2" fillId="2" borderId="0" xfId="0" applyFont="1" applyFill="1"/>
    <xf numFmtId="0" fontId="0" fillId="2" borderId="0" xfId="0" applyFill="1"/>
    <xf numFmtId="0" fontId="3" fillId="0" borderId="0" xfId="0" applyFont="1" applyFill="1"/>
    <xf numFmtId="0" fontId="3" fillId="0" borderId="0" xfId="0" applyFont="1" applyFill="1" applyAlignment="1">
      <alignment wrapText="1"/>
    </xf>
    <xf numFmtId="0" fontId="3" fillId="0" borderId="0" xfId="0" applyFont="1" applyFill="1" applyAlignment="1">
      <alignment horizontal="center" vertical="center"/>
    </xf>
    <xf numFmtId="0" fontId="20" fillId="0" borderId="0" xfId="0" applyFont="1" applyFill="1"/>
    <xf numFmtId="0" fontId="6"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xf numFmtId="0" fontId="13" fillId="0" borderId="0" xfId="0" applyFont="1" applyFill="1" applyAlignment="1">
      <alignment horizontal="center" vertical="center"/>
    </xf>
    <xf numFmtId="0" fontId="7" fillId="0" borderId="0" xfId="0" applyFont="1" applyFill="1" applyAlignment="1">
      <alignment horizontal="center" vertical="center"/>
    </xf>
    <xf numFmtId="0" fontId="18" fillId="0" borderId="0" xfId="0" applyFont="1" applyFill="1"/>
    <xf numFmtId="9" fontId="2" fillId="0" borderId="0" xfId="0" applyNumberFormat="1" applyFont="1" applyFill="1"/>
    <xf numFmtId="0" fontId="5" fillId="0" borderId="0" xfId="0" applyFont="1" applyFill="1"/>
    <xf numFmtId="0" fontId="8"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xf>
    <xf numFmtId="0" fontId="20" fillId="0" borderId="0" xfId="0" applyFont="1" applyFill="1" applyAlignment="1">
      <alignment horizontal="center"/>
    </xf>
    <xf numFmtId="0" fontId="0" fillId="0" borderId="0" xfId="0" applyFill="1" applyAlignment="1">
      <alignment horizontal="center"/>
    </xf>
    <xf numFmtId="0" fontId="23"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3" fillId="0" borderId="0" xfId="0" applyFont="1" applyFill="1" applyAlignment="1">
      <alignment horizontal="center" vertical="center" wrapText="1"/>
    </xf>
    <xf numFmtId="0" fontId="29" fillId="0" borderId="0" xfId="0" applyFont="1" applyFill="1" applyAlignment="1">
      <alignment horizontal="center"/>
    </xf>
    <xf numFmtId="0" fontId="2" fillId="0" borderId="0" xfId="0" applyFont="1" applyAlignment="1" applyProtection="1">
      <alignment horizontal="center"/>
      <protection hidden="1"/>
    </xf>
    <xf numFmtId="0" fontId="2" fillId="0" borderId="0" xfId="0" applyFont="1" applyProtection="1">
      <protection hidden="1"/>
    </xf>
    <xf numFmtId="0" fontId="9" fillId="0" borderId="0" xfId="0" applyFont="1" applyProtection="1">
      <protection hidden="1"/>
    </xf>
    <xf numFmtId="0" fontId="19" fillId="0" borderId="0" xfId="0" applyFont="1" applyAlignment="1" applyProtection="1">
      <alignment horizontal="left" vertical="top"/>
      <protection hidden="1"/>
    </xf>
    <xf numFmtId="0" fontId="15" fillId="0" borderId="0" xfId="0" applyFont="1" applyAlignment="1" applyProtection="1">
      <alignment horizontal="left" vertical="top"/>
      <protection hidden="1"/>
    </xf>
    <xf numFmtId="0" fontId="16" fillId="0" borderId="0" xfId="0" applyFont="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16" fillId="0" borderId="0" xfId="0" applyFont="1" applyProtection="1">
      <protection hidden="1"/>
    </xf>
    <xf numFmtId="0" fontId="23" fillId="0" borderId="0" xfId="0" applyFont="1" applyAlignment="1" applyProtection="1">
      <alignment horizontal="center"/>
      <protection hidden="1"/>
    </xf>
    <xf numFmtId="0" fontId="23" fillId="0" borderId="0" xfId="0" applyFont="1" applyProtection="1">
      <protection hidden="1"/>
    </xf>
    <xf numFmtId="0" fontId="2" fillId="0" borderId="0" xfId="0" applyFont="1" applyFill="1" applyProtection="1">
      <protection hidden="1"/>
    </xf>
    <xf numFmtId="0" fontId="2" fillId="0" borderId="0" xfId="0" applyFont="1" applyAlignment="1" applyProtection="1">
      <alignment horizontal="center" vertical="center" wrapText="1"/>
      <protection hidden="1"/>
    </xf>
    <xf numFmtId="0" fontId="23" fillId="0" borderId="0" xfId="0" applyFont="1" applyBorder="1" applyAlignment="1" applyProtection="1">
      <alignment horizontal="center" wrapText="1"/>
      <protection hidden="1"/>
    </xf>
    <xf numFmtId="0" fontId="13" fillId="0" borderId="0" xfId="0" applyFont="1" applyAlignment="1" applyProtection="1">
      <alignment horizontal="center"/>
      <protection hidden="1"/>
    </xf>
    <xf numFmtId="0" fontId="13" fillId="0" borderId="0" xfId="0" applyFont="1" applyFill="1" applyAlignment="1" applyProtection="1">
      <alignment horizontal="center"/>
      <protection hidden="1"/>
    </xf>
    <xf numFmtId="0" fontId="23" fillId="0" borderId="0" xfId="0" applyFont="1" applyBorder="1" applyProtection="1">
      <protection hidden="1"/>
    </xf>
    <xf numFmtId="0" fontId="23" fillId="0" borderId="0" xfId="0" applyFont="1" applyBorder="1" applyAlignment="1" applyProtection="1">
      <alignment horizontal="center"/>
      <protection hidden="1"/>
    </xf>
    <xf numFmtId="0" fontId="2" fillId="0" borderId="0" xfId="0" applyFont="1" applyBorder="1" applyProtection="1">
      <protection hidden="1"/>
    </xf>
    <xf numFmtId="0" fontId="4" fillId="0" borderId="0" xfId="0" applyFont="1" applyProtection="1">
      <protection hidden="1"/>
    </xf>
    <xf numFmtId="0" fontId="2"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4" fillId="0" borderId="0" xfId="0" applyFont="1" applyAlignment="1" applyProtection="1">
      <alignment horizontal="left"/>
      <protection hidden="1"/>
    </xf>
    <xf numFmtId="0" fontId="24" fillId="0" borderId="0" xfId="0" applyFont="1" applyAlignment="1" applyProtection="1">
      <alignment horizontal="center"/>
      <protection hidden="1"/>
    </xf>
    <xf numFmtId="0" fontId="24" fillId="0" borderId="0" xfId="0" applyFont="1" applyProtection="1">
      <protection hidden="1"/>
    </xf>
    <xf numFmtId="0" fontId="10" fillId="0" borderId="0" xfId="0" applyFont="1" applyProtection="1">
      <protection hidden="1"/>
    </xf>
    <xf numFmtId="0" fontId="14" fillId="0" borderId="1" xfId="0" applyFont="1" applyBorder="1" applyProtection="1">
      <protection hidden="1"/>
    </xf>
    <xf numFmtId="0" fontId="12" fillId="0" borderId="10" xfId="0" applyFont="1" applyBorder="1" applyProtection="1">
      <protection hidden="1"/>
    </xf>
    <xf numFmtId="0" fontId="14" fillId="0" borderId="10" xfId="0" applyFont="1" applyBorder="1" applyProtection="1">
      <protection hidden="1"/>
    </xf>
    <xf numFmtId="0" fontId="17" fillId="0" borderId="0" xfId="0" applyFont="1" applyProtection="1">
      <protection hidden="1"/>
    </xf>
    <xf numFmtId="0" fontId="9" fillId="0" borderId="0" xfId="0" applyFont="1" applyFill="1" applyProtection="1">
      <protection hidden="1"/>
    </xf>
    <xf numFmtId="0" fontId="14" fillId="0" borderId="2" xfId="0" applyFont="1" applyBorder="1" applyProtection="1">
      <protection hidden="1"/>
    </xf>
    <xf numFmtId="0" fontId="12" fillId="0" borderId="2" xfId="0" applyFont="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xf>
    <xf numFmtId="0" fontId="12" fillId="0" borderId="3" xfId="0" applyFont="1" applyBorder="1" applyProtection="1">
      <protection hidden="1"/>
    </xf>
    <xf numFmtId="0" fontId="12" fillId="0" borderId="11" xfId="0" applyFont="1" applyBorder="1" applyProtection="1">
      <protection hidden="1"/>
    </xf>
    <xf numFmtId="0" fontId="11" fillId="0" borderId="0"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1" fillId="0" borderId="0" xfId="0" applyFont="1" applyFill="1" applyBorder="1" applyAlignment="1" applyProtection="1">
      <alignment horizontal="left"/>
      <protection hidden="1"/>
    </xf>
    <xf numFmtId="9" fontId="11" fillId="0" borderId="0" xfId="1" applyFont="1" applyBorder="1" applyAlignment="1" applyProtection="1">
      <alignment vertical="center"/>
      <protection hidden="1"/>
    </xf>
    <xf numFmtId="9" fontId="11" fillId="0" borderId="0" xfId="1" applyFont="1" applyFill="1" applyBorder="1" applyAlignment="1" applyProtection="1">
      <alignment horizontal="center" vertical="center"/>
      <protection hidden="1"/>
    </xf>
    <xf numFmtId="0" fontId="11" fillId="0" borderId="0" xfId="0" applyFont="1" applyBorder="1" applyProtection="1">
      <protection hidden="1"/>
    </xf>
    <xf numFmtId="0" fontId="12" fillId="0" borderId="0" xfId="0" applyFont="1" applyBorder="1" applyAlignment="1" applyProtection="1">
      <alignment vertical="top" wrapText="1"/>
      <protection hidden="1"/>
    </xf>
    <xf numFmtId="0" fontId="12" fillId="0" borderId="11" xfId="0" applyFont="1" applyBorder="1" applyAlignment="1" applyProtection="1">
      <alignment vertical="top" wrapText="1"/>
      <protection hidden="1"/>
    </xf>
    <xf numFmtId="0" fontId="12" fillId="0" borderId="5" xfId="0" applyFont="1" applyBorder="1" applyAlignment="1" applyProtection="1">
      <alignment vertical="top" wrapText="1"/>
      <protection hidden="1"/>
    </xf>
    <xf numFmtId="0" fontId="12" fillId="0" borderId="6" xfId="0" applyFont="1" applyBorder="1" applyAlignment="1" applyProtection="1">
      <alignment vertical="top" wrapText="1"/>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9" fillId="0" borderId="0" xfId="0" applyFont="1" applyBorder="1" applyProtection="1">
      <protection hidden="1"/>
    </xf>
    <xf numFmtId="0" fontId="23" fillId="0" borderId="0" xfId="0" applyFont="1" applyFill="1" applyBorder="1" applyProtection="1">
      <protection hidden="1"/>
    </xf>
    <xf numFmtId="0" fontId="12" fillId="0" borderId="0" xfId="0" applyFont="1" applyProtection="1">
      <protection hidden="1"/>
    </xf>
    <xf numFmtId="0" fontId="23" fillId="0" borderId="0" xfId="0" applyFont="1" applyBorder="1" applyAlignment="1" applyProtection="1">
      <alignment horizontal="center"/>
      <protection hidden="1"/>
    </xf>
    <xf numFmtId="0" fontId="23" fillId="0" borderId="0" xfId="0" applyFont="1" applyBorder="1" applyAlignment="1" applyProtection="1">
      <alignment horizontal="center" vertical="center"/>
      <protection hidden="1"/>
    </xf>
    <xf numFmtId="0" fontId="12" fillId="0" borderId="0" xfId="0" applyFont="1" applyAlignment="1" applyProtection="1">
      <alignment horizontal="center" vertical="top" wrapText="1"/>
      <protection hidden="1"/>
    </xf>
    <xf numFmtId="0" fontId="23" fillId="0" borderId="0" xfId="0" applyFont="1" applyBorder="1" applyAlignment="1" applyProtection="1">
      <alignment wrapText="1"/>
      <protection hidden="1"/>
    </xf>
    <xf numFmtId="0" fontId="21" fillId="0" borderId="0" xfId="0" applyFont="1" applyBorder="1" applyProtection="1">
      <protection hidden="1"/>
    </xf>
    <xf numFmtId="0" fontId="12" fillId="0" borderId="0" xfId="0" applyFont="1" applyBorder="1" applyAlignment="1" applyProtection="1">
      <alignment horizontal="center" vertical="top" wrapText="1"/>
      <protection hidden="1"/>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9" fillId="0" borderId="0" xfId="0" applyFont="1" applyBorder="1" applyAlignment="1" applyProtection="1">
      <alignment horizontal="center" wrapText="1"/>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horizontal="left" vertical="top" wrapText="1"/>
      <protection hidden="1"/>
    </xf>
    <xf numFmtId="0" fontId="23" fillId="0" borderId="0" xfId="0" applyFont="1" applyBorder="1" applyAlignment="1" applyProtection="1">
      <alignment horizontal="center" wrapText="1"/>
      <protection hidden="1"/>
    </xf>
    <xf numFmtId="0" fontId="23" fillId="0" borderId="0" xfId="0" applyFont="1" applyBorder="1" applyAlignment="1" applyProtection="1">
      <alignment horizontal="center"/>
      <protection hidden="1"/>
    </xf>
    <xf numFmtId="0" fontId="12" fillId="0" borderId="10" xfId="0" applyFont="1" applyBorder="1" applyAlignment="1" applyProtection="1">
      <alignment horizontal="center" vertical="top" wrapText="1"/>
      <protection hidden="1"/>
    </xf>
    <xf numFmtId="0" fontId="12" fillId="0" borderId="0" xfId="0" applyFont="1" applyBorder="1" applyAlignment="1" applyProtection="1">
      <alignment horizontal="center" vertical="top" wrapText="1"/>
      <protection hidden="1"/>
    </xf>
    <xf numFmtId="0" fontId="12" fillId="0" borderId="4" xfId="0" applyFont="1" applyBorder="1" applyAlignment="1" applyProtection="1">
      <alignment horizontal="center" vertical="top" wrapText="1"/>
      <protection hidden="1"/>
    </xf>
    <xf numFmtId="0" fontId="12" fillId="0" borderId="5" xfId="0" applyFont="1" applyBorder="1" applyAlignment="1" applyProtection="1">
      <alignment horizontal="center" vertical="top" wrapText="1"/>
      <protection hidden="1"/>
    </xf>
  </cellXfs>
  <cellStyles count="2">
    <cellStyle name="Normal" xfId="0" builtinId="0"/>
    <cellStyle name="Percent" xfId="1" builtinId="5"/>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37818563751803"/>
          <c:y val="0.11654585707865071"/>
          <c:w val="0.72170903710524636"/>
          <c:h val="0.56390253541728308"/>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2"/>
              </a:solidFill>
              <a:ln w="9525">
                <a:solidFill>
                  <a:schemeClr val="accent1"/>
                </a:solidFill>
              </a:ln>
              <a:effectLst/>
            </c:spPr>
          </c:marker>
          <c:dPt>
            <c:idx val="0"/>
            <c:marker>
              <c:symbol val="none"/>
            </c:marker>
            <c:bubble3D val="0"/>
            <c:extLst>
              <c:ext xmlns:c16="http://schemas.microsoft.com/office/drawing/2014/chart" uri="{C3380CC4-5D6E-409C-BE32-E72D297353CC}">
                <c16:uniqueId val="{00000000-5878-419C-931C-54B5CF6A2FA9}"/>
              </c:ext>
            </c:extLst>
          </c:dPt>
          <c:dPt>
            <c:idx val="1"/>
            <c:marker>
              <c:symbol val="circle"/>
              <c:size val="5"/>
              <c:spPr>
                <a:solidFill>
                  <a:schemeClr val="bg2"/>
                </a:solidFill>
                <a:ln w="9525">
                  <a:solidFill>
                    <a:schemeClr val="accent1"/>
                  </a:solidFill>
                </a:ln>
                <a:effectLst/>
              </c:spPr>
            </c:marker>
            <c:bubble3D val="0"/>
            <c:extLst>
              <c:ext xmlns:c16="http://schemas.microsoft.com/office/drawing/2014/chart" uri="{C3380CC4-5D6E-409C-BE32-E72D297353CC}">
                <c16:uniqueId val="{00000001-5878-419C-931C-54B5CF6A2FA9}"/>
              </c:ext>
            </c:extLst>
          </c:dPt>
          <c:dPt>
            <c:idx val="2"/>
            <c:marker>
              <c:symbol val="none"/>
            </c:marker>
            <c:bubble3D val="0"/>
            <c:extLst>
              <c:ext xmlns:c16="http://schemas.microsoft.com/office/drawing/2014/chart" uri="{C3380CC4-5D6E-409C-BE32-E72D297353CC}">
                <c16:uniqueId val="{00000002-5878-419C-931C-54B5CF6A2FA9}"/>
              </c:ext>
            </c:extLst>
          </c:dPt>
          <c:dPt>
            <c:idx val="3"/>
            <c:marker>
              <c:symbol val="circle"/>
              <c:size val="5"/>
              <c:spPr>
                <a:solidFill>
                  <a:schemeClr val="tx2"/>
                </a:solidFill>
                <a:ln w="9525">
                  <a:solidFill>
                    <a:schemeClr val="accent1"/>
                  </a:solidFill>
                </a:ln>
                <a:effectLst/>
              </c:spPr>
            </c:marker>
            <c:bubble3D val="0"/>
            <c:extLst>
              <c:ext xmlns:c16="http://schemas.microsoft.com/office/drawing/2014/chart" uri="{C3380CC4-5D6E-409C-BE32-E72D297353CC}">
                <c16:uniqueId val="{00000003-5878-419C-931C-54B5CF6A2FA9}"/>
              </c:ext>
            </c:extLst>
          </c:dPt>
          <c:xVal>
            <c:numRef>
              <c:f>'FRC Estimator Tool'!$I$30:$I$33</c:f>
              <c:numCache>
                <c:formatCode>General</c:formatCode>
                <c:ptCount val="4"/>
                <c:pt idx="0">
                  <c:v>0</c:v>
                </c:pt>
                <c:pt idx="1">
                  <c:v>0.01</c:v>
                </c:pt>
                <c:pt idx="2">
                  <c:v>0.06</c:v>
                </c:pt>
                <c:pt idx="3">
                  <c:v>0.12</c:v>
                </c:pt>
              </c:numCache>
            </c:numRef>
          </c:xVal>
          <c:yVal>
            <c:numRef>
              <c:f>'FRC Estimator Tool'!$J$30:$J$33</c:f>
              <c:numCache>
                <c:formatCode>General</c:formatCode>
                <c:ptCount val="4"/>
                <c:pt idx="0">
                  <c:v>0</c:v>
                </c:pt>
                <c:pt idx="1">
                  <c:v>550</c:v>
                </c:pt>
                <c:pt idx="2">
                  <c:v>231.25</c:v>
                </c:pt>
                <c:pt idx="3">
                  <c:v>125</c:v>
                </c:pt>
              </c:numCache>
            </c:numRef>
          </c:yVal>
          <c:smooth val="1"/>
          <c:extLst>
            <c:ext xmlns:c16="http://schemas.microsoft.com/office/drawing/2014/chart" uri="{C3380CC4-5D6E-409C-BE32-E72D297353CC}">
              <c16:uniqueId val="{00000004-5878-419C-931C-54B5CF6A2FA9}"/>
            </c:ext>
          </c:extLst>
        </c:ser>
        <c:dLbls>
          <c:showLegendKey val="0"/>
          <c:showVal val="0"/>
          <c:showCatName val="0"/>
          <c:showSerName val="0"/>
          <c:showPercent val="0"/>
          <c:showBubbleSize val="0"/>
        </c:dLbls>
        <c:axId val="403681912"/>
        <c:axId val="403677992"/>
      </c:scatterChart>
      <c:valAx>
        <c:axId val="403681912"/>
        <c:scaling>
          <c:orientation val="minMax"/>
          <c:max val="0.1500000000000000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Mid-span deflection (inches)</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03677992"/>
        <c:crosses val="autoZero"/>
        <c:crossBetween val="midCat"/>
        <c:majorUnit val="6.0000000000000012E-2"/>
      </c:valAx>
      <c:valAx>
        <c:axId val="403677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Flexural Stress (psi)</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03681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35554</xdr:colOff>
      <xdr:row>31</xdr:row>
      <xdr:rowOff>15091</xdr:rowOff>
    </xdr:from>
    <xdr:to>
      <xdr:col>6</xdr:col>
      <xdr:colOff>3037551</xdr:colOff>
      <xdr:row>40</xdr:row>
      <xdr:rowOff>40424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153275</xdr:colOff>
      <xdr:row>47</xdr:row>
      <xdr:rowOff>87586</xdr:rowOff>
    </xdr:from>
    <xdr:to>
      <xdr:col>1</xdr:col>
      <xdr:colOff>1430574</xdr:colOff>
      <xdr:row>49</xdr:row>
      <xdr:rowOff>145977</xdr:rowOff>
    </xdr:to>
    <xdr:pic>
      <xdr:nvPicPr>
        <xdr:cNvPr id="3" name="Picture 2"/>
        <xdr:cNvPicPr>
          <a:picLocks noChangeAspect="1"/>
        </xdr:cNvPicPr>
      </xdr:nvPicPr>
      <xdr:blipFill rotWithShape="1">
        <a:blip xmlns:r="http://schemas.openxmlformats.org/officeDocument/2006/relationships" r:embed="rId2"/>
        <a:srcRect t="13715" b="8000"/>
        <a:stretch/>
      </xdr:blipFill>
      <xdr:spPr>
        <a:xfrm>
          <a:off x="1240804" y="9670977"/>
          <a:ext cx="1277299" cy="999943"/>
        </a:xfrm>
        <a:prstGeom prst="rect">
          <a:avLst/>
        </a:prstGeom>
      </xdr:spPr>
    </xdr:pic>
    <xdr:clientData/>
  </xdr:twoCellAnchor>
  <xdr:twoCellAnchor editAs="oneCell">
    <xdr:from>
      <xdr:col>1</xdr:col>
      <xdr:colOff>1861205</xdr:colOff>
      <xdr:row>47</xdr:row>
      <xdr:rowOff>58391</xdr:rowOff>
    </xdr:from>
    <xdr:to>
      <xdr:col>1</xdr:col>
      <xdr:colOff>2864140</xdr:colOff>
      <xdr:row>49</xdr:row>
      <xdr:rowOff>119774</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48734" y="9641782"/>
          <a:ext cx="1002935" cy="100293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0.19761</cdr:x>
      <cdr:y>0</cdr:y>
    </cdr:from>
    <cdr:to>
      <cdr:x>0.34728</cdr:x>
      <cdr:y>0.14406</cdr:y>
    </cdr:to>
    <cdr:sp macro="" textlink="">
      <cdr:nvSpPr>
        <cdr:cNvPr id="2" name="TextBox 2"/>
        <cdr:cNvSpPr txBox="1"/>
      </cdr:nvSpPr>
      <cdr:spPr>
        <a:xfrm xmlns:a="http://schemas.openxmlformats.org/drawingml/2006/main">
          <a:off x="673100" y="0"/>
          <a:ext cx="509789" cy="2671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i="1" u="sng">
              <a:latin typeface="Times New Roman" panose="02020603050405020304" pitchFamily="18" charset="0"/>
              <a:cs typeface="Times New Roman" panose="02020603050405020304" pitchFamily="18" charset="0"/>
            </a:rPr>
            <a:t>MOR</a:t>
          </a:r>
        </a:p>
      </cdr:txBody>
    </cdr:sp>
  </cdr:relSizeAnchor>
  <cdr:relSizeAnchor xmlns:cdr="http://schemas.openxmlformats.org/drawingml/2006/chartDrawing">
    <cdr:from>
      <cdr:x>0.80537</cdr:x>
      <cdr:y>0.43837</cdr:y>
    </cdr:from>
    <cdr:to>
      <cdr:x>0.93126</cdr:x>
      <cdr:y>0.58663</cdr:y>
    </cdr:to>
    <cdr:sp macro="" textlink="">
      <cdr:nvSpPr>
        <cdr:cNvPr id="3" name="TextBox 3"/>
        <cdr:cNvSpPr txBox="1"/>
      </cdr:nvSpPr>
      <cdr:spPr>
        <a:xfrm xmlns:a="http://schemas.openxmlformats.org/drawingml/2006/main">
          <a:off x="2743200" y="812800"/>
          <a:ext cx="428801" cy="27488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i="1">
              <a:solidFill>
                <a:schemeClr val="tx2"/>
              </a:solidFill>
              <a:latin typeface="Times New Roman" panose="02020603050405020304" pitchFamily="18" charset="0"/>
              <a:cs typeface="Times New Roman" panose="02020603050405020304" pitchFamily="18" charset="0"/>
            </a:rPr>
            <a:t>f</a:t>
          </a:r>
          <a:r>
            <a:rPr lang="en-US" sz="1100" baseline="-25000">
              <a:solidFill>
                <a:schemeClr val="tx2"/>
              </a:solidFill>
              <a:latin typeface="Times New Roman" panose="02020603050405020304" pitchFamily="18" charset="0"/>
              <a:cs typeface="Times New Roman" panose="02020603050405020304" pitchFamily="18" charset="0"/>
            </a:rPr>
            <a:t>150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2"/>
  <sheetViews>
    <sheetView topLeftCell="B1" zoomScale="55" zoomScaleNormal="55" workbookViewId="0">
      <pane ySplit="1" topLeftCell="A2" activePane="bottomLeft" state="frozen"/>
      <selection pane="bottomLeft" activeCell="M3" sqref="M3"/>
    </sheetView>
  </sheetViews>
  <sheetFormatPr defaultColWidth="9.21875" defaultRowHeight="13.8" x14ac:dyDescent="0.25"/>
  <cols>
    <col min="1" max="1" width="38.21875" style="3" customWidth="1"/>
    <col min="2" max="2" width="30" style="3" customWidth="1"/>
    <col min="3" max="3" width="24.5546875" style="3" customWidth="1"/>
    <col min="4" max="4" width="30.21875" style="3" bestFit="1" customWidth="1"/>
    <col min="5" max="5" width="18" style="3" customWidth="1"/>
    <col min="6" max="6" width="3.5546875" style="5" customWidth="1"/>
    <col min="7" max="7" width="26.44140625" style="3" customWidth="1"/>
    <col min="8" max="9" width="9.21875" style="2"/>
    <col min="10" max="10" width="3.21875" style="3" bestFit="1" customWidth="1"/>
    <col min="11" max="11" width="3.77734375" style="3" customWidth="1"/>
    <col min="12" max="12" width="21" style="3" bestFit="1" customWidth="1"/>
    <col min="13" max="13" width="83.5546875" style="3" bestFit="1" customWidth="1"/>
    <col min="14" max="17" width="9.21875" style="3"/>
    <col min="18" max="18" width="22.21875" style="3" customWidth="1"/>
    <col min="19" max="16384" width="9.21875" style="3"/>
  </cols>
  <sheetData>
    <row r="1" spans="1:13" ht="41.4" x14ac:dyDescent="0.25">
      <c r="A1" s="7" t="s">
        <v>44</v>
      </c>
      <c r="B1" s="7" t="s">
        <v>43</v>
      </c>
      <c r="C1" s="20" t="s">
        <v>51</v>
      </c>
      <c r="D1" s="21" t="s">
        <v>50</v>
      </c>
      <c r="E1" s="20" t="s">
        <v>46</v>
      </c>
      <c r="G1" s="8" t="s">
        <v>47</v>
      </c>
      <c r="H1" s="27" t="s">
        <v>82</v>
      </c>
      <c r="I1" s="27" t="s">
        <v>81</v>
      </c>
      <c r="L1" s="8" t="s">
        <v>80</v>
      </c>
      <c r="M1" s="7" t="s">
        <v>39</v>
      </c>
    </row>
    <row r="2" spans="1:13" x14ac:dyDescent="0.25">
      <c r="A2" s="3" t="s">
        <v>9</v>
      </c>
      <c r="B2" s="3" t="s">
        <v>5</v>
      </c>
      <c r="C2" s="24">
        <v>0</v>
      </c>
      <c r="D2" s="11">
        <v>0</v>
      </c>
      <c r="E2" s="24">
        <v>0</v>
      </c>
      <c r="G2" s="11">
        <v>0</v>
      </c>
      <c r="H2" s="12">
        <v>0</v>
      </c>
      <c r="I2" s="12">
        <v>75</v>
      </c>
      <c r="J2" s="13" t="s">
        <v>10</v>
      </c>
      <c r="K2" s="13"/>
      <c r="L2" s="14">
        <v>1</v>
      </c>
      <c r="M2" s="3" t="s">
        <v>22</v>
      </c>
    </row>
    <row r="3" spans="1:13" ht="14.4" x14ac:dyDescent="0.3">
      <c r="B3" s="3" t="s">
        <v>0</v>
      </c>
      <c r="C3" s="24">
        <v>0</v>
      </c>
      <c r="D3" s="11">
        <v>0</v>
      </c>
      <c r="E3" s="24">
        <v>0</v>
      </c>
      <c r="F3" s="6"/>
      <c r="G3" s="11">
        <v>20</v>
      </c>
      <c r="H3" s="12">
        <v>100</v>
      </c>
      <c r="I3" s="12">
        <v>150</v>
      </c>
      <c r="J3" s="13" t="s">
        <v>10</v>
      </c>
      <c r="K3" s="13"/>
      <c r="L3" s="11">
        <v>5</v>
      </c>
      <c r="M3" s="3" t="s">
        <v>89</v>
      </c>
    </row>
    <row r="4" spans="1:13" s="7" customFormat="1" x14ac:dyDescent="0.25">
      <c r="A4" s="3"/>
      <c r="B4" s="3" t="s">
        <v>1</v>
      </c>
      <c r="C4" s="24">
        <v>0</v>
      </c>
      <c r="D4" s="11">
        <v>0</v>
      </c>
      <c r="E4" s="28">
        <v>25</v>
      </c>
      <c r="F4" s="4"/>
      <c r="G4" s="11">
        <v>35</v>
      </c>
      <c r="H4" s="12">
        <v>125</v>
      </c>
      <c r="I4" s="12">
        <v>200</v>
      </c>
      <c r="J4" s="13" t="s">
        <v>10</v>
      </c>
      <c r="K4" s="13"/>
      <c r="L4" s="11">
        <v>35</v>
      </c>
      <c r="M4" s="3" t="s">
        <v>31</v>
      </c>
    </row>
    <row r="5" spans="1:13" x14ac:dyDescent="0.25">
      <c r="B5" s="3" t="s">
        <v>2</v>
      </c>
      <c r="C5" s="24">
        <v>0</v>
      </c>
      <c r="D5" s="11">
        <v>0</v>
      </c>
      <c r="E5" s="28">
        <v>25</v>
      </c>
      <c r="G5" s="11">
        <v>50</v>
      </c>
      <c r="H5" s="12">
        <v>175</v>
      </c>
      <c r="I5" s="12">
        <v>250</v>
      </c>
      <c r="J5" s="13" t="s">
        <v>10</v>
      </c>
      <c r="K5" s="13"/>
      <c r="L5" s="11">
        <v>50</v>
      </c>
      <c r="M5" s="3" t="s">
        <v>53</v>
      </c>
    </row>
    <row r="6" spans="1:13" x14ac:dyDescent="0.25">
      <c r="B6" s="3" t="s">
        <v>3</v>
      </c>
      <c r="C6" s="24">
        <v>0</v>
      </c>
      <c r="D6" s="11">
        <v>100</v>
      </c>
      <c r="E6" s="24">
        <v>0</v>
      </c>
      <c r="G6" s="11">
        <v>100</v>
      </c>
      <c r="H6" s="12">
        <v>125</v>
      </c>
      <c r="I6" s="12">
        <v>200</v>
      </c>
      <c r="J6" s="13" t="s">
        <v>10</v>
      </c>
      <c r="K6" s="13"/>
      <c r="L6" s="11" t="s">
        <v>79</v>
      </c>
      <c r="M6" s="3" t="s">
        <v>78</v>
      </c>
    </row>
    <row r="7" spans="1:13" ht="14.4" x14ac:dyDescent="0.3">
      <c r="B7" s="3" t="s">
        <v>4</v>
      </c>
      <c r="C7" s="24">
        <v>0</v>
      </c>
      <c r="D7" s="11">
        <v>100</v>
      </c>
      <c r="E7" s="24">
        <v>0</v>
      </c>
      <c r="H7" s="15"/>
      <c r="I7" s="15"/>
      <c r="J7" s="13"/>
      <c r="K7" s="13"/>
      <c r="M7" s="16"/>
    </row>
    <row r="8" spans="1:13" x14ac:dyDescent="0.25">
      <c r="B8" s="3" t="s">
        <v>23</v>
      </c>
      <c r="C8" s="24">
        <v>0</v>
      </c>
      <c r="D8" s="11">
        <v>20</v>
      </c>
      <c r="E8" s="24">
        <v>0</v>
      </c>
    </row>
    <row r="9" spans="1:13" ht="14.4" x14ac:dyDescent="0.3">
      <c r="C9" s="24"/>
      <c r="D9" s="11"/>
      <c r="E9" s="25"/>
      <c r="H9" s="9"/>
      <c r="I9" s="9"/>
    </row>
    <row r="10" spans="1:13" x14ac:dyDescent="0.25">
      <c r="A10" s="3" t="s">
        <v>40</v>
      </c>
      <c r="B10" s="3" t="s">
        <v>11</v>
      </c>
      <c r="C10" s="24">
        <v>0</v>
      </c>
      <c r="D10" s="11">
        <v>0</v>
      </c>
      <c r="E10" s="24">
        <v>0</v>
      </c>
    </row>
    <row r="11" spans="1:13" x14ac:dyDescent="0.25">
      <c r="B11" s="3" t="s">
        <v>12</v>
      </c>
      <c r="C11" s="24">
        <v>0</v>
      </c>
      <c r="D11" s="11">
        <v>20</v>
      </c>
      <c r="E11" s="24">
        <v>0</v>
      </c>
    </row>
    <row r="12" spans="1:13" x14ac:dyDescent="0.25">
      <c r="B12" s="3" t="s">
        <v>13</v>
      </c>
      <c r="C12" s="24">
        <v>0</v>
      </c>
      <c r="D12" s="11">
        <v>50</v>
      </c>
      <c r="E12" s="24">
        <v>0</v>
      </c>
    </row>
    <row r="13" spans="1:13" x14ac:dyDescent="0.25">
      <c r="B13" s="3" t="s">
        <v>14</v>
      </c>
      <c r="C13" s="1">
        <v>1</v>
      </c>
      <c r="D13" s="11">
        <v>50</v>
      </c>
      <c r="E13" s="24">
        <v>0</v>
      </c>
    </row>
    <row r="14" spans="1:13" ht="14.4" x14ac:dyDescent="0.3">
      <c r="C14" s="22"/>
      <c r="D14" s="11"/>
      <c r="E14" s="25"/>
    </row>
    <row r="15" spans="1:13" x14ac:dyDescent="0.25">
      <c r="A15" s="3" t="s">
        <v>6</v>
      </c>
      <c r="B15" s="3" t="s">
        <v>30</v>
      </c>
      <c r="C15" s="1">
        <v>1</v>
      </c>
      <c r="D15" s="11">
        <v>50</v>
      </c>
      <c r="E15" s="24">
        <v>0</v>
      </c>
    </row>
    <row r="16" spans="1:13" x14ac:dyDescent="0.25">
      <c r="B16" s="3" t="s">
        <v>29</v>
      </c>
      <c r="C16" s="1">
        <v>1</v>
      </c>
      <c r="D16" s="11">
        <v>35</v>
      </c>
      <c r="E16" s="24">
        <v>0</v>
      </c>
    </row>
    <row r="17" spans="1:13" x14ac:dyDescent="0.25">
      <c r="B17" s="3" t="s">
        <v>7</v>
      </c>
      <c r="C17" s="24">
        <v>0</v>
      </c>
      <c r="D17" s="11">
        <v>20</v>
      </c>
      <c r="E17" s="24">
        <v>0</v>
      </c>
    </row>
    <row r="18" spans="1:13" x14ac:dyDescent="0.25">
      <c r="B18" s="3" t="s">
        <v>8</v>
      </c>
      <c r="C18" s="24">
        <v>0</v>
      </c>
      <c r="D18" s="11">
        <v>0</v>
      </c>
      <c r="E18" s="24">
        <v>0</v>
      </c>
      <c r="L18" s="17"/>
    </row>
    <row r="19" spans="1:13" ht="14.4" x14ac:dyDescent="0.3">
      <c r="C19" s="22"/>
      <c r="D19" s="11"/>
      <c r="E19" s="25"/>
      <c r="L19" s="17"/>
    </row>
    <row r="20" spans="1:13" x14ac:dyDescent="0.25">
      <c r="A20" s="3" t="s">
        <v>17</v>
      </c>
      <c r="B20" s="3" t="s">
        <v>15</v>
      </c>
      <c r="C20" s="1">
        <v>1</v>
      </c>
      <c r="D20" s="11">
        <v>0</v>
      </c>
      <c r="E20" s="24">
        <v>0</v>
      </c>
      <c r="J20" s="7"/>
      <c r="K20" s="7"/>
      <c r="L20" s="7"/>
    </row>
    <row r="21" spans="1:13" x14ac:dyDescent="0.25">
      <c r="B21" s="3" t="s">
        <v>27</v>
      </c>
      <c r="C21" s="24">
        <v>0</v>
      </c>
      <c r="D21" s="11">
        <v>20</v>
      </c>
      <c r="E21" s="24">
        <v>0</v>
      </c>
    </row>
    <row r="22" spans="1:13" x14ac:dyDescent="0.25">
      <c r="B22" s="3" t="s">
        <v>28</v>
      </c>
      <c r="C22" s="24">
        <v>0</v>
      </c>
      <c r="D22" s="11">
        <v>20</v>
      </c>
      <c r="E22" s="24">
        <v>0</v>
      </c>
    </row>
    <row r="23" spans="1:13" x14ac:dyDescent="0.25">
      <c r="B23" s="3" t="s">
        <v>16</v>
      </c>
      <c r="C23" s="24">
        <v>0</v>
      </c>
      <c r="D23" s="15" t="s">
        <v>41</v>
      </c>
      <c r="E23" s="24">
        <v>0</v>
      </c>
    </row>
    <row r="24" spans="1:13" ht="14.4" x14ac:dyDescent="0.3">
      <c r="C24" s="22"/>
      <c r="D24" s="11"/>
      <c r="E24" s="25"/>
      <c r="G24" s="18"/>
      <c r="M24" s="16"/>
    </row>
    <row r="25" spans="1:13" x14ac:dyDescent="0.25">
      <c r="A25" s="3" t="s">
        <v>19</v>
      </c>
      <c r="B25" s="3" t="s">
        <v>67</v>
      </c>
      <c r="C25" s="1">
        <v>1</v>
      </c>
      <c r="D25" s="24">
        <v>0</v>
      </c>
      <c r="E25" s="26">
        <v>50</v>
      </c>
    </row>
    <row r="26" spans="1:13" x14ac:dyDescent="0.25">
      <c r="B26" s="3" t="s">
        <v>68</v>
      </c>
      <c r="C26" s="24">
        <v>0</v>
      </c>
      <c r="D26" s="24">
        <v>0</v>
      </c>
      <c r="E26" s="26">
        <v>25</v>
      </c>
    </row>
    <row r="27" spans="1:13" x14ac:dyDescent="0.25">
      <c r="B27" s="3" t="s">
        <v>69</v>
      </c>
      <c r="C27" s="24">
        <v>0</v>
      </c>
      <c r="D27" s="24">
        <v>0</v>
      </c>
      <c r="E27" s="24">
        <v>0</v>
      </c>
      <c r="G27" s="18"/>
    </row>
    <row r="28" spans="1:13" x14ac:dyDescent="0.25">
      <c r="B28" s="3" t="s">
        <v>70</v>
      </c>
      <c r="C28" s="24">
        <v>0</v>
      </c>
      <c r="D28" s="24">
        <v>0</v>
      </c>
      <c r="E28" s="24">
        <v>0</v>
      </c>
      <c r="G28" s="18"/>
    </row>
    <row r="29" spans="1:13" ht="14.4" x14ac:dyDescent="0.3">
      <c r="C29" s="22"/>
      <c r="D29" s="11"/>
      <c r="E29" s="25"/>
      <c r="G29" s="18"/>
    </row>
    <row r="30" spans="1:13" x14ac:dyDescent="0.25">
      <c r="A30" s="3" t="s">
        <v>48</v>
      </c>
      <c r="B30" s="3" t="s">
        <v>71</v>
      </c>
      <c r="C30" s="24">
        <v>0</v>
      </c>
      <c r="D30" s="11">
        <v>5</v>
      </c>
      <c r="E30" s="24">
        <v>0</v>
      </c>
      <c r="G30" s="18"/>
    </row>
    <row r="31" spans="1:13" x14ac:dyDescent="0.25">
      <c r="B31" s="3" t="s">
        <v>72</v>
      </c>
      <c r="C31" s="24">
        <v>0</v>
      </c>
      <c r="D31" s="11">
        <v>20</v>
      </c>
      <c r="E31" s="24">
        <v>0</v>
      </c>
    </row>
    <row r="32" spans="1:13" x14ac:dyDescent="0.25">
      <c r="B32" s="3" t="s">
        <v>73</v>
      </c>
      <c r="C32" s="1">
        <v>1</v>
      </c>
      <c r="D32" s="15" t="s">
        <v>42</v>
      </c>
      <c r="E32" s="24">
        <v>0</v>
      </c>
    </row>
    <row r="33" spans="1:5" ht="14.4" x14ac:dyDescent="0.3">
      <c r="C33" s="22"/>
      <c r="D33" s="11"/>
      <c r="E33" s="23"/>
    </row>
    <row r="34" spans="1:5" x14ac:dyDescent="0.25">
      <c r="A34" s="3" t="s">
        <v>45</v>
      </c>
      <c r="B34" s="3" t="s">
        <v>37</v>
      </c>
      <c r="C34" s="24">
        <v>0</v>
      </c>
      <c r="D34" s="24">
        <v>0</v>
      </c>
      <c r="E34" s="12">
        <v>0</v>
      </c>
    </row>
    <row r="35" spans="1:5" x14ac:dyDescent="0.25">
      <c r="B35" s="3" t="s">
        <v>36</v>
      </c>
      <c r="C35" s="24">
        <v>0</v>
      </c>
      <c r="D35" s="24">
        <v>0</v>
      </c>
      <c r="E35" s="12">
        <v>50</v>
      </c>
    </row>
    <row r="36" spans="1:5" x14ac:dyDescent="0.25">
      <c r="B36" s="3" t="s">
        <v>32</v>
      </c>
      <c r="C36" s="24">
        <v>0</v>
      </c>
      <c r="D36" s="24">
        <v>0</v>
      </c>
      <c r="E36" s="12">
        <v>50</v>
      </c>
    </row>
    <row r="37" spans="1:5" x14ac:dyDescent="0.25">
      <c r="C37" s="10"/>
    </row>
    <row r="38" spans="1:5" x14ac:dyDescent="0.25">
      <c r="C38" s="10"/>
      <c r="D38" s="13"/>
    </row>
    <row r="39" spans="1:5" x14ac:dyDescent="0.25">
      <c r="C39" s="10"/>
      <c r="D39" s="13"/>
    </row>
    <row r="40" spans="1:5" x14ac:dyDescent="0.25">
      <c r="C40" s="10"/>
      <c r="D40" s="19"/>
    </row>
    <row r="41" spans="1:5" x14ac:dyDescent="0.25">
      <c r="C41" s="10"/>
      <c r="D41" s="19"/>
    </row>
    <row r="42" spans="1:5" x14ac:dyDescent="0.25">
      <c r="C42" s="10"/>
      <c r="D42" s="13"/>
    </row>
    <row r="43" spans="1:5" x14ac:dyDescent="0.25">
      <c r="C43" s="10"/>
      <c r="D43" s="13"/>
    </row>
    <row r="44" spans="1:5" x14ac:dyDescent="0.25">
      <c r="C44" s="10"/>
      <c r="D44" s="19"/>
    </row>
    <row r="45" spans="1:5" x14ac:dyDescent="0.25">
      <c r="C45" s="10"/>
    </row>
    <row r="46" spans="1:5" x14ac:dyDescent="0.25">
      <c r="C46" s="10"/>
    </row>
    <row r="47" spans="1:5" x14ac:dyDescent="0.25">
      <c r="C47" s="10"/>
    </row>
    <row r="48" spans="1:5" x14ac:dyDescent="0.25">
      <c r="C48" s="10"/>
    </row>
    <row r="49" spans="2:4" x14ac:dyDescent="0.25">
      <c r="C49" s="10"/>
    </row>
    <row r="50" spans="2:4" x14ac:dyDescent="0.25">
      <c r="C50" s="10"/>
    </row>
    <row r="51" spans="2:4" x14ac:dyDescent="0.25">
      <c r="C51" s="10"/>
    </row>
    <row r="52" spans="2:4" x14ac:dyDescent="0.25">
      <c r="C52" s="10"/>
    </row>
    <row r="53" spans="2:4" x14ac:dyDescent="0.25">
      <c r="C53" s="10"/>
    </row>
    <row r="54" spans="2:4" x14ac:dyDescent="0.25">
      <c r="B54" s="17"/>
      <c r="C54" s="17"/>
    </row>
    <row r="55" spans="2:4" x14ac:dyDescent="0.25">
      <c r="B55" s="17"/>
      <c r="C55" s="17"/>
    </row>
    <row r="62" spans="2:4" x14ac:dyDescent="0.25">
      <c r="D62" s="18"/>
    </row>
  </sheetData>
  <conditionalFormatting sqref="A1:XFD1048576">
    <cfRule type="containsBlanks" dxfId="0" priority="1">
      <formula>LEN(TRIM(A1))=0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0"/>
  <sheetViews>
    <sheetView showGridLines="0" showRowColHeaders="0" tabSelected="1" topLeftCell="A4" zoomScale="87" zoomScaleNormal="87" workbookViewId="0">
      <selection activeCell="F15" sqref="F15:G16"/>
    </sheetView>
  </sheetViews>
  <sheetFormatPr defaultColWidth="0" defaultRowHeight="13.8" zeroHeight="1" x14ac:dyDescent="0.25"/>
  <cols>
    <col min="1" max="1" width="15.5546875" style="30" customWidth="1"/>
    <col min="2" max="2" width="54.21875" style="30" customWidth="1"/>
    <col min="3" max="3" width="15.21875" style="30" customWidth="1"/>
    <col min="4" max="4" width="6.21875" style="30" customWidth="1"/>
    <col min="5" max="5" width="12.5546875" style="48" customWidth="1"/>
    <col min="6" max="6" width="6.21875" style="49" customWidth="1"/>
    <col min="7" max="7" width="50.33203125" style="30" customWidth="1"/>
    <col min="8" max="8" width="2.77734375" style="30" customWidth="1"/>
    <col min="9" max="9" width="2.109375" style="37" customWidth="1"/>
    <col min="10" max="11" width="2.109375" style="38" customWidth="1"/>
    <col min="12" max="13" width="10.5546875" style="30" hidden="1" customWidth="1"/>
    <col min="14" max="14" width="9.21875" style="30" hidden="1" customWidth="1"/>
    <col min="15" max="15" width="8.5546875" style="30" hidden="1" customWidth="1"/>
    <col min="16" max="16" width="10.21875" style="30" hidden="1" customWidth="1"/>
    <col min="17" max="20" width="0" style="30" hidden="1" customWidth="1"/>
    <col min="21" max="16384" width="9.21875" style="30" hidden="1"/>
  </cols>
  <sheetData>
    <row r="1" spans="2:20" ht="27.6" x14ac:dyDescent="0.4">
      <c r="B1" s="32" t="s">
        <v>65</v>
      </c>
      <c r="C1" s="33"/>
      <c r="D1" s="33"/>
      <c r="E1" s="34"/>
      <c r="F1" s="35"/>
      <c r="G1" s="36"/>
      <c r="H1" s="36"/>
      <c r="O1" s="39"/>
      <c r="P1" s="39"/>
      <c r="Q1" s="39"/>
      <c r="R1" s="39"/>
      <c r="S1" s="39"/>
      <c r="T1" s="39"/>
    </row>
    <row r="2" spans="2:20" ht="56.25" customHeight="1" x14ac:dyDescent="0.25">
      <c r="B2" s="89" t="s">
        <v>66</v>
      </c>
      <c r="C2" s="89"/>
      <c r="D2" s="89"/>
      <c r="E2" s="89"/>
      <c r="F2" s="89"/>
      <c r="G2" s="89"/>
      <c r="H2" s="40"/>
      <c r="I2" s="41" t="s">
        <v>49</v>
      </c>
      <c r="J2" s="41" t="s">
        <v>76</v>
      </c>
      <c r="K2" s="41" t="s">
        <v>74</v>
      </c>
    </row>
    <row r="3" spans="2:20" x14ac:dyDescent="0.25">
      <c r="E3" s="42"/>
      <c r="F3" s="43"/>
      <c r="I3" s="44"/>
      <c r="J3" s="45"/>
      <c r="K3" s="45"/>
      <c r="L3" s="46"/>
    </row>
    <row r="4" spans="2:20" x14ac:dyDescent="0.25">
      <c r="B4" s="47" t="s">
        <v>54</v>
      </c>
      <c r="C4" s="47"/>
      <c r="D4" s="47"/>
      <c r="I4" s="44"/>
      <c r="J4" s="45"/>
      <c r="K4" s="45"/>
      <c r="L4" s="46"/>
    </row>
    <row r="5" spans="2:20" x14ac:dyDescent="0.25">
      <c r="B5" s="30" t="s">
        <v>21</v>
      </c>
      <c r="C5" s="85" t="s">
        <v>5</v>
      </c>
      <c r="D5" s="86"/>
      <c r="E5" s="87"/>
      <c r="F5" s="74"/>
      <c r="I5" s="45">
        <f>INDEX('Index Values'!C2:C8,MATCH('FRC Estimator Tool'!C5,'Index Values'!B2:B8,0))</f>
        <v>0</v>
      </c>
      <c r="J5" s="45">
        <f>INDEX('Index Values'!D2:D8,MATCH('FRC Estimator Tool'!C5,'Index Values'!B2:B8,0))</f>
        <v>0</v>
      </c>
      <c r="K5" s="45">
        <f>INDEX('Index Values'!E2:E8,MATCH('FRC Estimator Tool'!C5,'Index Values'!B2:B8,0))</f>
        <v>0</v>
      </c>
      <c r="L5" s="46"/>
      <c r="S5" s="29"/>
    </row>
    <row r="6" spans="2:20" x14ac:dyDescent="0.25">
      <c r="I6" s="44"/>
      <c r="J6" s="45"/>
      <c r="K6" s="45"/>
      <c r="L6" s="46"/>
      <c r="S6" s="29"/>
    </row>
    <row r="7" spans="2:20" x14ac:dyDescent="0.25">
      <c r="B7" s="30" t="s">
        <v>38</v>
      </c>
      <c r="C7" s="85" t="s">
        <v>12</v>
      </c>
      <c r="D7" s="86"/>
      <c r="E7" s="87"/>
      <c r="F7" s="74"/>
      <c r="I7" s="45">
        <f>INDEX('Index Values'!C10:C13,MATCH('FRC Estimator Tool'!C7,'Index Values'!B10:B13,0))</f>
        <v>0</v>
      </c>
      <c r="J7" s="45">
        <f>INDEX('Index Values'!D10:D13,MATCH('FRC Estimator Tool'!C7,'Index Values'!B10:B13,0))</f>
        <v>20</v>
      </c>
      <c r="K7" s="45">
        <f>INDEX('Index Values'!E10:E13,MATCH('FRC Estimator Tool'!C7,'Index Values'!B10:B13,0))</f>
        <v>0</v>
      </c>
      <c r="L7" s="46"/>
    </row>
    <row r="8" spans="2:20" x14ac:dyDescent="0.25">
      <c r="I8" s="44"/>
      <c r="J8" s="45"/>
      <c r="K8" s="45"/>
      <c r="L8" s="46"/>
    </row>
    <row r="9" spans="2:20" x14ac:dyDescent="0.25">
      <c r="B9" s="30" t="s">
        <v>25</v>
      </c>
      <c r="C9" s="85" t="s">
        <v>7</v>
      </c>
      <c r="D9" s="86"/>
      <c r="E9" s="87"/>
      <c r="F9" s="30" t="s">
        <v>64</v>
      </c>
      <c r="I9" s="45">
        <f>INDEX('Index Values'!C15:C18,MATCH('FRC Estimator Tool'!C9,'Index Values'!B15:B18,0))</f>
        <v>0</v>
      </c>
      <c r="J9" s="45">
        <f>INDEX('Index Values'!D15:D18,MATCH('FRC Estimator Tool'!C9,'Index Values'!B15:B18,0))</f>
        <v>20</v>
      </c>
      <c r="K9" s="45">
        <f>INDEX('Index Values'!E15:E18,MATCH('FRC Estimator Tool'!C9,'Index Values'!B15:B18,0))</f>
        <v>0</v>
      </c>
      <c r="L9" s="46"/>
    </row>
    <row r="10" spans="2:20" x14ac:dyDescent="0.25">
      <c r="I10" s="44"/>
      <c r="J10" s="45"/>
      <c r="K10" s="45"/>
      <c r="L10" s="46"/>
    </row>
    <row r="11" spans="2:20" x14ac:dyDescent="0.25">
      <c r="B11" s="30" t="s">
        <v>18</v>
      </c>
      <c r="C11" s="85" t="s">
        <v>27</v>
      </c>
      <c r="D11" s="86"/>
      <c r="E11" s="87"/>
      <c r="F11" s="74"/>
      <c r="I11" s="45">
        <f>INDEX('Index Values'!C20:C22,MATCH('FRC Estimator Tool'!C11,'Index Values'!B20:B22,0))</f>
        <v>0</v>
      </c>
      <c r="J11" s="45">
        <f>INDEX('Index Values'!D20:D22,MATCH('FRC Estimator Tool'!C11,'Index Values'!B20:B22,0))</f>
        <v>20</v>
      </c>
      <c r="K11" s="45">
        <f>INDEX('Index Values'!E20:E22,MATCH('FRC Estimator Tool'!C11,'Index Values'!B20:B22,0))</f>
        <v>0</v>
      </c>
      <c r="L11" s="46"/>
    </row>
    <row r="12" spans="2:20" x14ac:dyDescent="0.25">
      <c r="F12" s="74"/>
      <c r="I12" s="45"/>
      <c r="J12" s="45"/>
      <c r="K12" s="45"/>
      <c r="L12" s="46"/>
    </row>
    <row r="13" spans="2:20" x14ac:dyDescent="0.25">
      <c r="B13" s="30" t="s">
        <v>19</v>
      </c>
      <c r="C13" s="85" t="s">
        <v>68</v>
      </c>
      <c r="D13" s="86"/>
      <c r="E13" s="87"/>
      <c r="F13" s="74"/>
      <c r="I13" s="45">
        <f>INDEX('Index Values'!C25:C28,MATCH('FRC Estimator Tool'!C13,'Index Values'!B25:B28,0))</f>
        <v>0</v>
      </c>
      <c r="J13" s="45">
        <f>INDEX('Index Values'!D25:D28,MATCH('FRC Estimator Tool'!C13,'Index Values'!B25:B28,0))</f>
        <v>0</v>
      </c>
      <c r="K13" s="45">
        <f>INDEX('Index Values'!E25:E28,MATCH('FRC Estimator Tool'!C13,'Index Values'!B25:B28,0))</f>
        <v>25</v>
      </c>
      <c r="L13" s="46"/>
    </row>
    <row r="14" spans="2:20" x14ac:dyDescent="0.25">
      <c r="I14" s="44"/>
      <c r="J14" s="45"/>
      <c r="K14" s="45"/>
      <c r="L14" s="46"/>
    </row>
    <row r="15" spans="2:20" ht="15" customHeight="1" x14ac:dyDescent="0.25">
      <c r="B15" s="30" t="s">
        <v>20</v>
      </c>
      <c r="C15" s="85" t="s">
        <v>72</v>
      </c>
      <c r="D15" s="86"/>
      <c r="E15" s="87"/>
      <c r="F15" s="88" t="str">
        <f>IF(COUNTIF($J$5:$J$15,5)&gt;0,'Index Values'!M3,"")</f>
        <v/>
      </c>
      <c r="G15" s="88"/>
      <c r="I15" s="45">
        <f>INDEX('Index Values'!C30:C32,MATCH('FRC Estimator Tool'!C15,'Index Values'!B30:B32,0))</f>
        <v>0</v>
      </c>
      <c r="J15" s="45">
        <f>INDEX('Index Values'!D30:D32,MATCH('FRC Estimator Tool'!C15,'Index Values'!B30:B32,0))</f>
        <v>20</v>
      </c>
      <c r="K15" s="45">
        <f>INDEX('Index Values'!E30:E32,MATCH('FRC Estimator Tool'!C15,'Index Values'!B30:B32,0))</f>
        <v>0</v>
      </c>
      <c r="L15" s="46"/>
    </row>
    <row r="16" spans="2:20" x14ac:dyDescent="0.25">
      <c r="F16" s="88"/>
      <c r="G16" s="88"/>
      <c r="I16" s="44"/>
      <c r="J16" s="44"/>
      <c r="K16" s="44"/>
      <c r="L16" s="46"/>
    </row>
    <row r="17" spans="2:12" ht="15" customHeight="1" x14ac:dyDescent="0.25">
      <c r="B17" s="30" t="s">
        <v>33</v>
      </c>
      <c r="C17" s="85" t="s">
        <v>37</v>
      </c>
      <c r="D17" s="86"/>
      <c r="E17" s="87"/>
      <c r="F17" s="74"/>
      <c r="I17" s="45">
        <f>INDEX('Index Values'!C34:C36,MATCH('FRC Estimator Tool'!C17,'Index Values'!B34:B36,0))</f>
        <v>0</v>
      </c>
      <c r="J17" s="45">
        <f>INDEX('Index Values'!D34:D36,MATCH('FRC Estimator Tool'!C17,'Index Values'!B34:B36,0))</f>
        <v>0</v>
      </c>
      <c r="K17" s="45">
        <f>INDEX('Index Values'!E34:E36,MATCH('FRC Estimator Tool'!C17,'Index Values'!B34:B36,0))</f>
        <v>0</v>
      </c>
      <c r="L17" s="46"/>
    </row>
    <row r="18" spans="2:12" x14ac:dyDescent="0.25">
      <c r="B18" s="50" t="s">
        <v>56</v>
      </c>
      <c r="I18" s="45"/>
      <c r="J18" s="44"/>
      <c r="K18" s="44"/>
      <c r="L18" s="46"/>
    </row>
    <row r="19" spans="2:12" x14ac:dyDescent="0.25">
      <c r="B19" s="51"/>
      <c r="I19" s="45"/>
      <c r="J19" s="44"/>
      <c r="K19" s="44"/>
      <c r="L19" s="46"/>
    </row>
    <row r="20" spans="2:12" x14ac:dyDescent="0.25">
      <c r="B20" s="30" t="s">
        <v>62</v>
      </c>
      <c r="C20" s="85">
        <v>550</v>
      </c>
      <c r="D20" s="86"/>
      <c r="E20" s="87"/>
      <c r="F20" s="75" t="s">
        <v>35</v>
      </c>
      <c r="I20" s="45"/>
      <c r="J20" s="44"/>
      <c r="K20" s="44"/>
      <c r="L20" s="46"/>
    </row>
    <row r="21" spans="2:12" x14ac:dyDescent="0.25">
      <c r="B21" s="52" t="s">
        <v>63</v>
      </c>
      <c r="E21" s="30"/>
      <c r="F21" s="30"/>
      <c r="I21" s="91" t="s">
        <v>75</v>
      </c>
      <c r="J21" s="91"/>
      <c r="K21" s="44"/>
      <c r="L21" s="46"/>
    </row>
    <row r="22" spans="2:12" x14ac:dyDescent="0.25">
      <c r="I22" s="91"/>
      <c r="J22" s="91"/>
      <c r="K22" s="44"/>
      <c r="L22" s="46"/>
    </row>
    <row r="23" spans="2:12" s="31" customFormat="1" ht="15.75" customHeight="1" x14ac:dyDescent="0.25">
      <c r="B23" s="53" t="s">
        <v>24</v>
      </c>
      <c r="C23" s="57" t="str">
        <f>IF(J9=35,'Index Values'!M4,"")</f>
        <v/>
      </c>
      <c r="D23" s="53"/>
      <c r="I23" s="45">
        <f>MAX(J5:J15)</f>
        <v>20</v>
      </c>
      <c r="J23" s="44" t="s">
        <v>52</v>
      </c>
      <c r="K23" s="44"/>
      <c r="L23" s="76"/>
    </row>
    <row r="24" spans="2:12" s="31" customFormat="1" ht="15.75" customHeight="1" x14ac:dyDescent="0.25">
      <c r="B24" s="53"/>
      <c r="C24" s="57" t="str">
        <f>IF(C30=0,"Fibers may not be have an added benefit for this combination of inputs","")</f>
        <v/>
      </c>
      <c r="D24" s="53"/>
      <c r="I24" s="44"/>
      <c r="J24" s="44"/>
      <c r="K24" s="44"/>
      <c r="L24" s="76"/>
    </row>
    <row r="25" spans="2:12" s="31" customFormat="1" ht="15.75" customHeight="1" x14ac:dyDescent="0.25">
      <c r="C25" s="57" t="str">
        <f>IF(SUM(I5:I15)&gt;0,'Index Values'!M2,"")</f>
        <v/>
      </c>
      <c r="F25" s="58"/>
      <c r="I25" s="91" t="s">
        <v>83</v>
      </c>
      <c r="J25" s="91"/>
      <c r="K25" s="44"/>
      <c r="L25" s="76"/>
    </row>
    <row r="26" spans="2:12" ht="15.75" customHeight="1" x14ac:dyDescent="0.25">
      <c r="B26" s="31"/>
      <c r="C26" s="31" t="str">
        <f>IF(I27&gt;0,"",IF($J$5=100,"",IF(COUNTIF($J$5:$J$15,50)&gt;0,'Index Values'!M5,"")))</f>
        <v/>
      </c>
      <c r="D26" s="31"/>
      <c r="I26" s="91"/>
      <c r="J26" s="91"/>
      <c r="K26" s="44"/>
      <c r="L26" s="46"/>
    </row>
    <row r="27" spans="2:12" ht="15.75" customHeight="1" thickBot="1" x14ac:dyDescent="0.3">
      <c r="I27" s="79">
        <f>MAX(K5:K17)</f>
        <v>25</v>
      </c>
      <c r="J27" s="77" t="s">
        <v>10</v>
      </c>
      <c r="K27" s="44"/>
      <c r="L27" s="46"/>
    </row>
    <row r="28" spans="2:12" ht="15.75" customHeight="1" x14ac:dyDescent="0.35">
      <c r="B28" s="54" t="s">
        <v>60</v>
      </c>
      <c r="C28" s="59"/>
      <c r="D28" s="59"/>
      <c r="E28" s="60"/>
      <c r="F28" s="61"/>
      <c r="G28" s="62"/>
      <c r="H28" s="78"/>
      <c r="I28" s="79"/>
      <c r="J28" s="44"/>
      <c r="K28" s="44"/>
      <c r="L28" s="46"/>
    </row>
    <row r="29" spans="2:12" ht="15.75" customHeight="1" x14ac:dyDescent="0.25">
      <c r="B29" s="55" t="s">
        <v>61</v>
      </c>
      <c r="E29" s="30"/>
      <c r="F29" s="30"/>
      <c r="G29" s="63"/>
      <c r="H29" s="78"/>
      <c r="I29" s="92" t="s">
        <v>57</v>
      </c>
      <c r="J29" s="92"/>
      <c r="K29" s="44"/>
      <c r="L29" s="46"/>
    </row>
    <row r="30" spans="2:12" ht="15.75" customHeight="1" x14ac:dyDescent="0.25">
      <c r="B30" s="55"/>
      <c r="C30" s="64">
        <f>IF(I23&gt;50,'Index Values'!H6,IF(I23&gt;35,'Index Values'!H5,IF(I23&gt;20,'Index Values'!H4,IF(I23&gt;5,'Index Values'!H3,'Index Values'!H2))))+I27</f>
        <v>125</v>
      </c>
      <c r="D30" s="65" t="s">
        <v>34</v>
      </c>
      <c r="E30" s="64">
        <f>IF(I23&gt;50,'Index Values'!I6,IF(I23&gt;35,'Index Values'!I5,IF(I23&gt;20,'Index Values'!I4,IF(I23&gt;5,'Index Values'!I3,'Index Values'!I2))))+I27</f>
        <v>175</v>
      </c>
      <c r="F30" s="66" t="s">
        <v>10</v>
      </c>
      <c r="G30" s="63" t="s">
        <v>26</v>
      </c>
      <c r="H30" s="78"/>
      <c r="I30" s="79">
        <v>0</v>
      </c>
      <c r="J30" s="79">
        <v>0</v>
      </c>
      <c r="K30" s="44"/>
      <c r="L30" s="46"/>
    </row>
    <row r="31" spans="2:12" ht="15.75" customHeight="1" x14ac:dyDescent="0.25">
      <c r="B31" s="55"/>
      <c r="C31" s="64"/>
      <c r="D31" s="65"/>
      <c r="E31" s="64"/>
      <c r="F31" s="66"/>
      <c r="G31" s="63"/>
      <c r="H31" s="78"/>
      <c r="I31" s="79">
        <v>0.01</v>
      </c>
      <c r="J31" s="79">
        <f>C20</f>
        <v>550</v>
      </c>
      <c r="K31" s="44"/>
      <c r="L31" s="46"/>
    </row>
    <row r="32" spans="2:12" ht="15.75" customHeight="1" x14ac:dyDescent="0.35">
      <c r="B32" s="56" t="s">
        <v>58</v>
      </c>
      <c r="C32" s="64"/>
      <c r="D32" s="65"/>
      <c r="E32" s="64"/>
      <c r="F32" s="66"/>
      <c r="G32" s="63"/>
      <c r="H32" s="78"/>
      <c r="I32" s="79">
        <v>0.06</v>
      </c>
      <c r="J32" s="80">
        <f>(J31-J33)/4+J33</f>
        <v>231.25</v>
      </c>
      <c r="K32" s="80"/>
      <c r="L32" s="46"/>
    </row>
    <row r="33" spans="2:16" ht="15.75" customHeight="1" x14ac:dyDescent="0.25">
      <c r="B33" s="55" t="s">
        <v>59</v>
      </c>
      <c r="E33" s="67"/>
      <c r="F33" s="68"/>
      <c r="G33" s="63"/>
      <c r="H33" s="78"/>
      <c r="I33" s="79">
        <v>0.12</v>
      </c>
      <c r="J33" s="79">
        <f>C30</f>
        <v>125</v>
      </c>
      <c r="K33" s="44"/>
      <c r="L33" s="46"/>
    </row>
    <row r="34" spans="2:16" ht="15.75" customHeight="1" x14ac:dyDescent="0.25">
      <c r="B34" s="55"/>
      <c r="C34" s="64">
        <f>IF(C30=0,"Not Applicable",I38)</f>
        <v>650</v>
      </c>
      <c r="D34" s="69" t="s">
        <v>10</v>
      </c>
      <c r="E34" s="67"/>
      <c r="F34" s="68"/>
      <c r="G34" s="63"/>
      <c r="H34" s="78"/>
      <c r="I34" s="79"/>
      <c r="J34" s="44"/>
      <c r="K34" s="44"/>
      <c r="L34" s="46"/>
    </row>
    <row r="35" spans="2:16" ht="15.75" customHeight="1" x14ac:dyDescent="0.25">
      <c r="B35" s="55"/>
      <c r="C35" s="67"/>
      <c r="D35" s="67"/>
      <c r="E35" s="67"/>
      <c r="F35" s="68"/>
      <c r="G35" s="63"/>
      <c r="H35" s="78"/>
      <c r="I35" s="79"/>
      <c r="J35" s="44"/>
      <c r="K35" s="44"/>
      <c r="L35" s="46"/>
    </row>
    <row r="36" spans="2:16" ht="15.75" customHeight="1" x14ac:dyDescent="0.25">
      <c r="B36" s="93" t="s">
        <v>55</v>
      </c>
      <c r="C36" s="94"/>
      <c r="D36" s="94"/>
      <c r="E36" s="94"/>
      <c r="F36" s="70"/>
      <c r="G36" s="71"/>
      <c r="H36" s="81"/>
      <c r="I36" s="91" t="s">
        <v>77</v>
      </c>
      <c r="J36" s="91"/>
      <c r="K36" s="44"/>
      <c r="L36" s="46"/>
    </row>
    <row r="37" spans="2:16" ht="15.75" customHeight="1" x14ac:dyDescent="0.25">
      <c r="B37" s="93"/>
      <c r="C37" s="94"/>
      <c r="D37" s="94"/>
      <c r="E37" s="94"/>
      <c r="F37" s="70"/>
      <c r="G37" s="71"/>
      <c r="H37" s="81"/>
      <c r="I37" s="91"/>
      <c r="J37" s="91"/>
      <c r="K37" s="44"/>
      <c r="L37" s="46"/>
    </row>
    <row r="38" spans="2:16" ht="15.75" customHeight="1" x14ac:dyDescent="0.25">
      <c r="B38" s="93"/>
      <c r="C38" s="94"/>
      <c r="D38" s="94"/>
      <c r="E38" s="94"/>
      <c r="F38" s="70"/>
      <c r="G38" s="71"/>
      <c r="H38" s="81"/>
      <c r="I38" s="79">
        <f>C20+C30-I27</f>
        <v>650</v>
      </c>
      <c r="J38" s="44" t="s">
        <v>10</v>
      </c>
      <c r="K38" s="44"/>
      <c r="L38" s="46"/>
    </row>
    <row r="39" spans="2:16" ht="15.75" customHeight="1" x14ac:dyDescent="0.25">
      <c r="B39" s="93"/>
      <c r="C39" s="94"/>
      <c r="D39" s="94"/>
      <c r="E39" s="94"/>
      <c r="F39" s="70"/>
      <c r="G39" s="71"/>
      <c r="H39" s="81"/>
      <c r="I39" s="82"/>
      <c r="J39" s="82"/>
      <c r="K39" s="44"/>
      <c r="L39" s="46"/>
    </row>
    <row r="40" spans="2:16" ht="15.75" customHeight="1" x14ac:dyDescent="0.25">
      <c r="B40" s="93"/>
      <c r="C40" s="94"/>
      <c r="D40" s="94"/>
      <c r="E40" s="94"/>
      <c r="F40" s="70"/>
      <c r="G40" s="71"/>
      <c r="I40" s="44"/>
      <c r="J40" s="44"/>
      <c r="K40" s="44"/>
      <c r="L40" s="46"/>
      <c r="P40" s="31"/>
    </row>
    <row r="41" spans="2:16" ht="15.75" customHeight="1" thickBot="1" x14ac:dyDescent="0.35">
      <c r="B41" s="95"/>
      <c r="C41" s="96"/>
      <c r="D41" s="96"/>
      <c r="E41" s="96"/>
      <c r="F41" s="72"/>
      <c r="G41" s="73"/>
      <c r="I41" s="83"/>
      <c r="J41" s="83"/>
      <c r="K41" s="44"/>
      <c r="L41" s="46"/>
      <c r="O41" s="84"/>
      <c r="P41" s="31"/>
    </row>
    <row r="42" spans="2:16" x14ac:dyDescent="0.25">
      <c r="I42" s="79"/>
      <c r="J42" s="44"/>
      <c r="K42" s="44"/>
      <c r="L42" s="46"/>
    </row>
    <row r="43" spans="2:16" x14ac:dyDescent="0.25">
      <c r="B43" s="30" t="s">
        <v>84</v>
      </c>
      <c r="I43" s="44"/>
      <c r="J43" s="44"/>
      <c r="K43" s="44"/>
      <c r="L43" s="46"/>
    </row>
    <row r="44" spans="2:16" x14ac:dyDescent="0.25">
      <c r="B44" s="30" t="s">
        <v>90</v>
      </c>
      <c r="I44" s="44"/>
      <c r="J44" s="44"/>
      <c r="K44" s="44"/>
      <c r="L44" s="46"/>
    </row>
    <row r="45" spans="2:16" x14ac:dyDescent="0.25">
      <c r="I45" s="79"/>
      <c r="J45" s="44"/>
      <c r="K45" s="44"/>
      <c r="L45" s="46"/>
    </row>
    <row r="46" spans="2:16" x14ac:dyDescent="0.25">
      <c r="B46" s="47" t="s">
        <v>85</v>
      </c>
      <c r="I46" s="79"/>
      <c r="J46" s="44"/>
      <c r="K46" s="44"/>
      <c r="L46" s="46"/>
    </row>
    <row r="47" spans="2:16" ht="29.55" customHeight="1" x14ac:dyDescent="0.25">
      <c r="B47" s="90" t="s">
        <v>88</v>
      </c>
      <c r="C47" s="90"/>
      <c r="D47" s="90"/>
      <c r="E47" s="90"/>
      <c r="F47" s="90"/>
      <c r="G47" s="90"/>
      <c r="I47" s="79"/>
      <c r="J47" s="44"/>
      <c r="K47" s="44"/>
      <c r="L47" s="46"/>
    </row>
    <row r="48" spans="2:16" ht="19.05" customHeight="1" x14ac:dyDescent="0.25">
      <c r="C48" s="47" t="s">
        <v>86</v>
      </c>
      <c r="I48" s="79"/>
      <c r="J48" s="44"/>
      <c r="K48" s="44"/>
      <c r="L48" s="46"/>
    </row>
    <row r="49" spans="3:7" ht="55.05" customHeight="1" x14ac:dyDescent="0.25">
      <c r="C49" s="90" t="s">
        <v>87</v>
      </c>
      <c r="D49" s="90"/>
      <c r="E49" s="90"/>
      <c r="F49" s="90"/>
      <c r="G49" s="90"/>
    </row>
    <row r="50" spans="3:7" x14ac:dyDescent="0.25"/>
  </sheetData>
  <sheetProtection algorithmName="SHA-512" hashValue="bzWGaUb3D+GVmxZ9ypjil8Pt29aPgJOQKdtL94BQ3eNTt1pP4F9Oe+kN2M6jsHphPd7huNIcwGE/FUer2VjlOw==" saltValue="4nPz8HdScOCu08OHiBQzWA==" spinCount="100000" sheet="1" objects="1" scenarios="1"/>
  <dataConsolidate link="1"/>
  <mergeCells count="17">
    <mergeCell ref="B47:G47"/>
    <mergeCell ref="C49:G49"/>
    <mergeCell ref="C20:E20"/>
    <mergeCell ref="I25:J26"/>
    <mergeCell ref="I21:J22"/>
    <mergeCell ref="I36:J37"/>
    <mergeCell ref="I29:J29"/>
    <mergeCell ref="B36:E41"/>
    <mergeCell ref="C13:E13"/>
    <mergeCell ref="C15:E15"/>
    <mergeCell ref="C17:E17"/>
    <mergeCell ref="F15:G16"/>
    <mergeCell ref="B2:G2"/>
    <mergeCell ref="C5:E5"/>
    <mergeCell ref="C7:E7"/>
    <mergeCell ref="C9:E9"/>
    <mergeCell ref="C11:E11"/>
  </mergeCells>
  <printOptions horizontalCentered="1"/>
  <pageMargins left="0.7" right="0.7" top="0.75" bottom="0.75" header="0.3" footer="0.3"/>
  <pageSetup scale="53" orientation="portrait" r:id="rId1"/>
  <ignoredErrors>
    <ignoredError sqref="I11 K11"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'Index Values'!$B$2:$B$8</xm:f>
          </x14:formula1>
          <xm:sqref>C5</xm:sqref>
        </x14:dataValidation>
        <x14:dataValidation type="list" allowBlank="1" showInputMessage="1" showErrorMessage="1">
          <x14:formula1>
            <xm:f>'Index Values'!$B$10:$B$13</xm:f>
          </x14:formula1>
          <xm:sqref>C7</xm:sqref>
        </x14:dataValidation>
        <x14:dataValidation type="list" allowBlank="1" showInputMessage="1" showErrorMessage="1">
          <x14:formula1>
            <xm:f>'Index Values'!$B$15:$B$18</xm:f>
          </x14:formula1>
          <xm:sqref>C9</xm:sqref>
        </x14:dataValidation>
        <x14:dataValidation type="list" allowBlank="1" showInputMessage="1" showErrorMessage="1">
          <x14:formula1>
            <xm:f>'Index Values'!$B$20:$B$22</xm:f>
          </x14:formula1>
          <xm:sqref>C11</xm:sqref>
        </x14:dataValidation>
        <x14:dataValidation type="list" allowBlank="1" showInputMessage="1" showErrorMessage="1">
          <x14:formula1>
            <xm:f>'Index Values'!$B$30:$B$31</xm:f>
          </x14:formula1>
          <xm:sqref>C15</xm:sqref>
        </x14:dataValidation>
        <x14:dataValidation type="list" allowBlank="1" showInputMessage="1" showErrorMessage="1">
          <x14:formula1>
            <xm:f>'Index Values'!$B$34:$B$36</xm:f>
          </x14:formula1>
          <xm:sqref>C17</xm:sqref>
        </x14:dataValidation>
        <x14:dataValidation type="list" allowBlank="1" showInputMessage="1" showErrorMessage="1">
          <x14:formula1>
            <xm:f>'Index Values'!$B$25:$B$28</xm:f>
          </x14:formula1>
          <xm:sqref>C13:E13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Index Values</vt:lpstr>
      <vt:lpstr>FRC Estimator Tool</vt:lpstr>
      <vt:lpstr>'FRC Estimator Tool'!Print_Area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Bordelon</dc:creator>
  <cp:lastModifiedBy>Roesler, Jeffery Raphael</cp:lastModifiedBy>
  <cp:lastPrinted>2018-07-13T20:14:05Z</cp:lastPrinted>
  <dcterms:created xsi:type="dcterms:W3CDTF">2017-11-06T02:16:57Z</dcterms:created>
  <dcterms:modified xsi:type="dcterms:W3CDTF">2019-04-19T16:18:35Z</dcterms:modified>
</cp:coreProperties>
</file>