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filterPrivacy="1" codeName="ThisWorkbook" defaultThemeVersion="124226"/>
  <workbookProtection workbookAlgorithmName="SHA-512" workbookHashValue="ID9Jk33Z5ze63CBNxTgIIPW+/ti/FkjJe+XMLd5OeaQqfecoiAcp3Er9H5qLq7z26iauHY5GgrNlqFLTgMhGHg==" workbookSaltValue="o6DIdOmQwy3LsQSpaW7+OQ==" workbookSpinCount="100000" lockStructure="1"/>
  <bookViews>
    <workbookView xWindow="0" yWindow="0" windowWidth="22823" windowHeight="11045"/>
  </bookViews>
  <sheets>
    <sheet name="Sheet1" sheetId="1" r:id="rId1"/>
  </sheets>
  <definedNames>
    <definedName name="_xlnm.Print_Area" localSheetId="0">Sheet1!$A$1:$M$96</definedName>
    <definedName name="solver_adj" localSheetId="0" hidden="1">Sheet1!$G$51:$I$51</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lhs1" localSheetId="0" hidden="1">Sheet1!$G$51:$I$51</definedName>
    <definedName name="solver_lhs10" localSheetId="0" hidden="1">Sheet1!$K$46</definedName>
    <definedName name="solver_lhs11" localSheetId="0" hidden="1">Sheet1!$K$47</definedName>
    <definedName name="solver_lhs12" localSheetId="0" hidden="1">Sheet1!$K$48</definedName>
    <definedName name="solver_lhs13" localSheetId="0" hidden="1">Sheet1!$K$49</definedName>
    <definedName name="solver_lhs14" localSheetId="0" hidden="1">Sheet1!$K$50</definedName>
    <definedName name="solver_lhs2" localSheetId="0" hidden="1">Sheet1!$G$51:$I$51</definedName>
    <definedName name="solver_lhs3" localSheetId="0" hidden="1">Sheet1!$J$51</definedName>
    <definedName name="solver_lhs4" localSheetId="0" hidden="1">Sheet1!$K$40</definedName>
    <definedName name="solver_lhs5" localSheetId="0" hidden="1">Sheet1!$K$41</definedName>
    <definedName name="solver_lhs6" localSheetId="0" hidden="1">Sheet1!$K$42</definedName>
    <definedName name="solver_lhs7" localSheetId="0" hidden="1">Sheet1!$K$43</definedName>
    <definedName name="solver_lhs8" localSheetId="0" hidden="1">Sheet1!$K$44</definedName>
    <definedName name="solver_lhs9" localSheetId="0" hidden="1">Sheet1!$K$45</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3</definedName>
    <definedName name="solver_nwt" localSheetId="0" hidden="1">1</definedName>
    <definedName name="solver_opt" localSheetId="0" hidden="1">Sheet1!$O$51</definedName>
    <definedName name="solver_pre" localSheetId="0" hidden="1">0.000001</definedName>
    <definedName name="solver_rbv" localSheetId="0" hidden="1">1</definedName>
    <definedName name="solver_rel1" localSheetId="0" hidden="1">1</definedName>
    <definedName name="solver_rel10" localSheetId="0" hidden="1">1</definedName>
    <definedName name="solver_rel11" localSheetId="0" hidden="1">1</definedName>
    <definedName name="solver_rel12" localSheetId="0" hidden="1">1</definedName>
    <definedName name="solver_rel13" localSheetId="0" hidden="1">1</definedName>
    <definedName name="solver_rel14" localSheetId="0" hidden="1">1</definedName>
    <definedName name="solver_rel2" localSheetId="0" hidden="1">3</definedName>
    <definedName name="solver_rel3" localSheetId="0" hidden="1">2</definedName>
    <definedName name="solver_rel4" localSheetId="0" hidden="1">1</definedName>
    <definedName name="solver_rel5" localSheetId="0" hidden="1">1</definedName>
    <definedName name="solver_rel6" localSheetId="0" hidden="1">1</definedName>
    <definedName name="solver_rel7" localSheetId="0" hidden="1">1</definedName>
    <definedName name="solver_rel8" localSheetId="0" hidden="1">1</definedName>
    <definedName name="solver_rel9" localSheetId="0" hidden="1">1</definedName>
    <definedName name="solver_rhs1" localSheetId="0" hidden="1">100</definedName>
    <definedName name="solver_rhs10" localSheetId="0" hidden="1">Sheet1!$K$45</definedName>
    <definedName name="solver_rhs11" localSheetId="0" hidden="1">Sheet1!$K$46</definedName>
    <definedName name="solver_rhs12" localSheetId="0" hidden="1">Sheet1!$K$47</definedName>
    <definedName name="solver_rhs13" localSheetId="0" hidden="1">Sheet1!$K$48</definedName>
    <definedName name="solver_rhs14" localSheetId="0" hidden="1">Sheet1!$K$49</definedName>
    <definedName name="solver_rhs2" localSheetId="0" hidden="1">0</definedName>
    <definedName name="solver_rhs3" localSheetId="0" hidden="1">100</definedName>
    <definedName name="solver_rhs4" localSheetId="0" hidden="1">Sheet1!$K$39</definedName>
    <definedName name="solver_rhs5" localSheetId="0" hidden="1">Sheet1!$K$40</definedName>
    <definedName name="solver_rhs6" localSheetId="0" hidden="1">Sheet1!$K$41</definedName>
    <definedName name="solver_rhs7" localSheetId="0" hidden="1">Sheet1!$K$42</definedName>
    <definedName name="solver_rhs8" localSheetId="0" hidden="1">Sheet1!$K$43</definedName>
    <definedName name="solver_rhs9" localSheetId="0" hidden="1">Sheet1!$K$44</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3</definedName>
  </definedNames>
  <calcPr calcId="162913"/>
</workbook>
</file>

<file path=xl/calcChain.xml><?xml version="1.0" encoding="utf-8"?>
<calcChain xmlns="http://schemas.openxmlformats.org/spreadsheetml/2006/main">
  <c r="J51" i="1" l="1"/>
  <c r="J38" i="1"/>
  <c r="F39" i="1" l="1"/>
  <c r="F40" i="1"/>
  <c r="F41" i="1"/>
  <c r="F42" i="1"/>
  <c r="F43" i="1"/>
  <c r="F44" i="1"/>
  <c r="F45" i="1"/>
  <c r="F46" i="1"/>
  <c r="F47" i="1"/>
  <c r="F48" i="1"/>
  <c r="F49" i="1"/>
  <c r="F50" i="1"/>
  <c r="J32" i="1" l="1"/>
  <c r="L47" i="1" s="1"/>
  <c r="F38" i="1"/>
  <c r="L38" i="1" s="1"/>
  <c r="L46" i="1" l="1"/>
  <c r="L41" i="1"/>
  <c r="L45" i="1"/>
  <c r="L49" i="1"/>
  <c r="L50" i="1"/>
  <c r="L40" i="1"/>
  <c r="M38" i="1"/>
  <c r="L39" i="1"/>
  <c r="L44" i="1"/>
  <c r="L42" i="1"/>
  <c r="L43" i="1"/>
  <c r="L48" i="1"/>
  <c r="I52" i="1"/>
  <c r="H52" i="1"/>
  <c r="G52" i="1"/>
  <c r="K52" i="1"/>
  <c r="J52" i="1"/>
  <c r="O38" i="1"/>
  <c r="J39" i="1" l="1"/>
  <c r="M39" i="1" s="1"/>
  <c r="J40" i="1"/>
  <c r="M40" i="1" s="1"/>
  <c r="J41" i="1"/>
  <c r="M41" i="1" s="1"/>
  <c r="J42" i="1"/>
  <c r="M42" i="1" s="1"/>
  <c r="J43" i="1"/>
  <c r="M43" i="1" s="1"/>
  <c r="J44" i="1"/>
  <c r="M44" i="1" s="1"/>
  <c r="J45" i="1"/>
  <c r="M45" i="1" s="1"/>
  <c r="J46" i="1"/>
  <c r="M46" i="1" s="1"/>
  <c r="J47" i="1"/>
  <c r="M47" i="1" s="1"/>
  <c r="J48" i="1"/>
  <c r="M48" i="1" s="1"/>
  <c r="J49" i="1"/>
  <c r="M49" i="1" s="1"/>
  <c r="J50" i="1"/>
  <c r="M50" i="1" s="1"/>
  <c r="O50" i="1" l="1"/>
  <c r="O45" i="1"/>
  <c r="O41" i="1"/>
  <c r="O46" i="1"/>
  <c r="O40" i="1"/>
  <c r="O42" i="1"/>
  <c r="O49" i="1"/>
  <c r="O44" i="1"/>
  <c r="O47" i="1"/>
  <c r="O43" i="1"/>
  <c r="O39" i="1"/>
  <c r="O48" i="1"/>
  <c r="C38" i="1"/>
  <c r="N38" i="1" s="1"/>
  <c r="O51" i="1" l="1"/>
  <c r="C39" i="1"/>
  <c r="N39" i="1" s="1"/>
  <c r="C40" i="1" l="1"/>
  <c r="N40" i="1" s="1"/>
  <c r="C43" i="1"/>
  <c r="N43" i="1" s="1"/>
  <c r="C44" i="1"/>
  <c r="N44" i="1" s="1"/>
  <c r="C45" i="1"/>
  <c r="N45" i="1" s="1"/>
  <c r="C46" i="1"/>
  <c r="N46" i="1" s="1"/>
  <c r="C47" i="1"/>
  <c r="N47" i="1" s="1"/>
  <c r="C48" i="1"/>
  <c r="N48" i="1" s="1"/>
  <c r="C49" i="1"/>
  <c r="N49" i="1" s="1"/>
  <c r="C50" i="1"/>
  <c r="N50" i="1" s="1"/>
  <c r="C42" i="1" l="1"/>
  <c r="N42" i="1" s="1"/>
  <c r="C41" i="1"/>
  <c r="N41" i="1" s="1"/>
  <c r="N51" i="1" l="1"/>
</calcChain>
</file>

<file path=xl/sharedStrings.xml><?xml version="1.0" encoding="utf-8"?>
<sst xmlns="http://schemas.openxmlformats.org/spreadsheetml/2006/main" count="99" uniqueCount="72">
  <si>
    <t>Sieve No.</t>
  </si>
  <si>
    <t>#4</t>
  </si>
  <si>
    <t>#100</t>
  </si>
  <si>
    <t>#200</t>
  </si>
  <si>
    <t>in.</t>
  </si>
  <si>
    <t>Target Final Thickness</t>
  </si>
  <si>
    <t>Sieve size (mm)</t>
  </si>
  <si>
    <t>% Passing</t>
  </si>
  <si>
    <t>3/4</t>
  </si>
  <si>
    <t>1/2</t>
  </si>
  <si>
    <t>Sq. Error</t>
  </si>
  <si>
    <t>District</t>
  </si>
  <si>
    <t>County</t>
  </si>
  <si>
    <t>Project</t>
  </si>
  <si>
    <t>Date</t>
  </si>
  <si>
    <t>Designer</t>
  </si>
  <si>
    <t>Note</t>
  </si>
  <si>
    <t>3/8</t>
  </si>
  <si>
    <t>#8</t>
  </si>
  <si>
    <t>#16</t>
  </si>
  <si>
    <t>#30</t>
  </si>
  <si>
    <t>#50</t>
  </si>
  <si>
    <t>Sieve Sizes</t>
  </si>
  <si>
    <t>Proportion (%)</t>
  </si>
  <si>
    <t>Road Length</t>
  </si>
  <si>
    <t>ft</t>
  </si>
  <si>
    <t>pcf</t>
  </si>
  <si>
    <t>Target Virgin Material Gradation (%)</t>
  </si>
  <si>
    <t>Average Road Width</t>
  </si>
  <si>
    <t>This is a trial version of the program</t>
  </si>
  <si>
    <t>Quantity (tons)</t>
  </si>
  <si>
    <t xml:space="preserve">Road Geometry </t>
  </si>
  <si>
    <t>Properties of Existing Materials</t>
  </si>
  <si>
    <t>Final Design Parameter</t>
  </si>
  <si>
    <t>Dry Unit Weight of the Subgrade</t>
  </si>
  <si>
    <t>Existing Surface Material Gradation (%)</t>
  </si>
  <si>
    <t>Subgrade Gradation (%)</t>
  </si>
  <si>
    <r>
      <t>Target Maximum Aggregate Size (D</t>
    </r>
    <r>
      <rPr>
        <vertAlign val="subscript"/>
        <sz val="12"/>
        <color theme="1"/>
        <rFont val="Calibri"/>
        <family val="2"/>
        <scheme val="minor"/>
      </rPr>
      <t>max</t>
    </r>
    <r>
      <rPr>
        <sz val="12"/>
        <color theme="1"/>
        <rFont val="Calibri"/>
        <family val="2"/>
        <scheme val="minor"/>
      </rPr>
      <t>)</t>
    </r>
  </si>
  <si>
    <r>
      <t>Target Gradation Shape Factor (</t>
    </r>
    <r>
      <rPr>
        <i/>
        <sz val="12"/>
        <color theme="1"/>
        <rFont val="Calibri"/>
        <family val="2"/>
        <scheme val="minor"/>
      </rPr>
      <t>n</t>
    </r>
    <r>
      <rPr>
        <sz val="12"/>
        <color theme="1"/>
        <rFont val="Calibri"/>
        <family val="2"/>
        <scheme val="minor"/>
      </rPr>
      <t>)</t>
    </r>
  </si>
  <si>
    <t>Optimal Gradation (%)</t>
  </si>
  <si>
    <r>
      <t xml:space="preserve">0.35 to 0.40 is recommeded. The coarseness increases as the </t>
    </r>
    <r>
      <rPr>
        <i/>
        <sz val="12"/>
        <color theme="1"/>
        <rFont val="Calibri"/>
        <family val="2"/>
        <scheme val="minor"/>
      </rPr>
      <t>n</t>
    </r>
    <r>
      <rPr>
        <sz val="12"/>
        <color theme="1"/>
        <rFont val="Calibri"/>
        <family val="2"/>
        <scheme val="minor"/>
      </rPr>
      <t xml:space="preserve"> value increases.</t>
    </r>
  </si>
  <si>
    <t>Quarry Material A (%)</t>
  </si>
  <si>
    <t>Quarry Material B (%)</t>
  </si>
  <si>
    <t>Quarry Material C (%)</t>
  </si>
  <si>
    <t>Thickness of Subgrade to be Incorporated into the Surface</t>
  </si>
  <si>
    <t>Total Thickness of the Existing Surface and Subgrade</t>
  </si>
  <si>
    <t>Optimized Quarry Virgin Gradation (%)</t>
  </si>
  <si>
    <t>Final Gradation with Target Virgin Material (%)</t>
  </si>
  <si>
    <t>Final Gradation with Optimized Virgin Material (%)</t>
  </si>
  <si>
    <t>Granular Surfaced Road</t>
  </si>
  <si>
    <t>Cass County</t>
  </si>
  <si>
    <t>Cheng Li</t>
  </si>
  <si>
    <t>Thickness of Existing Suface Material</t>
  </si>
  <si>
    <t>Dry Unit Weight of the Virgin Material</t>
  </si>
  <si>
    <r>
      <rPr>
        <b/>
        <sz val="16"/>
        <color theme="1"/>
        <rFont val="Times New Roman"/>
        <family val="1"/>
      </rPr>
      <t xml:space="preserve">                                                                                 Gradation Optimization for Granular Surface Materials</t>
    </r>
    <r>
      <rPr>
        <sz val="12"/>
        <color theme="1"/>
        <rFont val="Times New Roman"/>
        <family val="1"/>
      </rPr>
      <t xml:space="preserve">
                                                                                                                Developed in Iowa Highway Research Board Project TR-685
</t>
    </r>
    <r>
      <rPr>
        <b/>
        <sz val="12"/>
        <color theme="1"/>
        <rFont val="Times New Roman"/>
        <family val="1"/>
      </rPr>
      <t>Purpose:</t>
    </r>
    <r>
      <rPr>
        <sz val="12"/>
        <color theme="1"/>
        <rFont val="Times New Roman"/>
        <family val="1"/>
      </rPr>
      <t xml:space="preserve">
This program was developed based on a performance-based free-design approach used to recycle existing degraded surface materials of granular-surfaced roads by mixing in fresh quarry materials with or without subgrade to achieve an optimized target gradation. This program was developed in the IHRB Project TR-685 sponsored by the Iowa DOT. 
</t>
    </r>
    <r>
      <rPr>
        <b/>
        <sz val="12"/>
        <color theme="1"/>
        <rFont val="Times New Roman"/>
        <family val="1"/>
      </rPr>
      <t>Theory:</t>
    </r>
    <r>
      <rPr>
        <sz val="12"/>
        <color theme="1"/>
        <rFont val="Times New Roman"/>
        <family val="1"/>
      </rPr>
      <t xml:space="preserve"> 
This program calculates the target optimal gradation based on the maximum aggregate size (</t>
    </r>
    <r>
      <rPr>
        <i/>
        <sz val="12"/>
        <color theme="1"/>
        <rFont val="Times New Roman"/>
        <family val="1"/>
      </rPr>
      <t>D</t>
    </r>
    <r>
      <rPr>
        <i/>
        <vertAlign val="subscript"/>
        <sz val="12"/>
        <color theme="1"/>
        <rFont val="Times New Roman"/>
        <family val="1"/>
      </rPr>
      <t>max</t>
    </r>
    <r>
      <rPr>
        <sz val="12"/>
        <color theme="1"/>
        <rFont val="Times New Roman"/>
        <family val="1"/>
      </rPr>
      <t>) and particle size distribution shape factor (</t>
    </r>
    <r>
      <rPr>
        <i/>
        <sz val="12"/>
        <color theme="1"/>
        <rFont val="Times New Roman"/>
        <family val="1"/>
      </rPr>
      <t>n</t>
    </r>
    <r>
      <rPr>
        <sz val="12"/>
        <color theme="1"/>
        <rFont val="Times New Roman"/>
        <family val="1"/>
      </rPr>
      <t xml:space="preserve">) of Fuller’s model. The optimal range of the n value is recommended based on experimental and field test results obtained in Project TR-685. The gradation of representative existing surface and/or subgrade materials need to be accurately determined by users. If the subgrade will be incorporated to improve the plasticity of the surface material, the gradation of the existing surface plus subgrade mixture will be calculated in the program and compared to the theoretical optimal gradation, and then the missing size ranges will be identified. Since the resulting target virgin material gradation may not be locally available, the program can also optimize the proportion of two or three locally available materials to provide the closest gradation to the target virgin material gradation.  
</t>
    </r>
    <r>
      <rPr>
        <b/>
        <sz val="12"/>
        <color theme="1"/>
        <rFont val="Times New Roman"/>
        <family val="1"/>
      </rPr>
      <t xml:space="preserve">Inputs:         </t>
    </r>
    <r>
      <rPr>
        <sz val="12"/>
        <color theme="1"/>
        <rFont val="Times New Roman"/>
        <family val="1"/>
      </rPr>
      <t xml:space="preserve"> 
</t>
    </r>
    <r>
      <rPr>
        <sz val="12"/>
        <color rgb="FF00B050"/>
        <rFont val="Times New Roman"/>
        <family val="1"/>
      </rPr>
      <t>The green color cells are the inputs that need to be provided by users</t>
    </r>
    <r>
      <rPr>
        <sz val="12"/>
        <color theme="1"/>
        <rFont val="Times New Roman"/>
        <family val="1"/>
      </rPr>
      <t xml:space="preserve">. The dry unit weights of the surface and subgrade materials can be adjusted based on users' experience. The average thicknesses and representative gradations of the existing surface aggregate and/or subgrade need to be measured. </t>
    </r>
    <r>
      <rPr>
        <sz val="12"/>
        <color rgb="FFC00000"/>
        <rFont val="Times New Roman"/>
        <family val="1"/>
      </rPr>
      <t>If the subgrade will not be incorporated, enter 0 for the thickness and gradation of the subgrade. The target final thickness of the surface aggregate layer must be more than four times the top size of the virgin material.</t>
    </r>
    <r>
      <rPr>
        <sz val="12"/>
        <color theme="1"/>
        <rFont val="Times New Roman"/>
        <family val="1"/>
      </rPr>
      <t xml:space="preserve">
</t>
    </r>
    <r>
      <rPr>
        <b/>
        <sz val="12"/>
        <color theme="1"/>
        <rFont val="Times New Roman"/>
        <family val="1"/>
      </rPr>
      <t>Instructions:</t>
    </r>
    <r>
      <rPr>
        <sz val="12"/>
        <color theme="1"/>
        <rFont val="Times New Roman"/>
        <family val="1"/>
      </rPr>
      <t xml:space="preserve">
1. Click "Enable Editing" and then "Enable Contents" in the yellow security warning ribbon above. 
2. Fill in the </t>
    </r>
    <r>
      <rPr>
        <sz val="12"/>
        <color rgb="FF00B050"/>
        <rFont val="Times New Roman"/>
        <family val="1"/>
      </rPr>
      <t>green cells</t>
    </r>
    <r>
      <rPr>
        <sz val="12"/>
        <color theme="1"/>
        <rFont val="Times New Roman"/>
        <family val="1"/>
      </rPr>
      <t xml:space="preserve">.          
3. Enter the gradations of the available virgin materials.      
4. If using only two materials, enter zeros in the Quarry Material C column.    
5. Click the "INSTALL SOLVER" button to activate the Excel Solver Add-in.      
6. Click the "RUN" button.          
7. The optimized proportions and quantities of the virgin materials are shown in the blue cells. 
</t>
    </r>
  </si>
  <si>
    <t>Input Gradations</t>
  </si>
  <si>
    <t>Calculated Gradations</t>
  </si>
  <si>
    <t>Calculated Gradation of Existing Surface and Subgrade Mixture (%)</t>
  </si>
  <si>
    <t>Detailed description of the curves:</t>
  </si>
  <si>
    <t>(calculated)</t>
  </si>
  <si>
    <t>Theoretical target gradation to reach. This is calculated from Fuller's model using the Dmax and n values.</t>
  </si>
  <si>
    <t>(user input)</t>
  </si>
  <si>
    <t xml:space="preserve">Measured gradation of existing granular surface materials. </t>
  </si>
  <si>
    <t xml:space="preserve">Measured gradation of existing subgrade materials. </t>
  </si>
  <si>
    <t>Gradation of the mixture of existing surface materials and user-specified thickness of subgrade to incorporate.</t>
  </si>
  <si>
    <t xml:space="preserve">Gradation of Quarry Material A. </t>
  </si>
  <si>
    <t xml:space="preserve">Gradation of Quarry Material B. </t>
  </si>
  <si>
    <t xml:space="preserve">Gradation of Quarry Material C. </t>
  </si>
  <si>
    <t>Actual gradation of the mixture of Quarry Materials A, B and C blended in the calculated proportions shown below their gradation columns. This gradation will be blended with that of the thick red curve (existing materials) to try to reach the black (target) curve.</t>
  </si>
  <si>
    <t>Theoretical gradation that would blend with the thick red curve (existing materials) to get as close as possible to the thick black (target) curve. The difference between this curve and the purple curve indicates how to get closer to the target (e.g. if purple is too high in sand range, need a quarry material with less sand to make it closer to green curve). If this curve reaches 0% finer then red curve is too high (gradation too fine) so reduce existing surface and/or subgrade materials.</t>
  </si>
  <si>
    <t>Actual final gradation that would be achieved by blending red (existing material) and purple (quary mixture) curves. The goal is to get this curve as close as possible to the black target gradation curve by trying different Quarry gradations A/B/C and varying the thickness of existing surface material and subgrade material to incorporate.</t>
  </si>
  <si>
    <t>Theoretical final gradation that would be achieved by blending red (actual) and green (theoretical) curves.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</si>
</sst>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sz val="11"/>
      <color rgb="FF006100"/>
      <name val="Calibri"/>
      <family val="2"/>
      <scheme val="minor"/>
    </font>
    <font>
      <b/>
      <sz val="12"/>
      <color rgb="FF000000"/>
      <name val="Arial"/>
      <family val="2"/>
    </font>
    <font>
      <b/>
      <sz val="11"/>
      <color theme="1"/>
      <name val="Calibri"/>
      <family val="2"/>
      <scheme val="minor"/>
    </font>
    <font>
      <sz val="11"/>
      <color rgb="FFFF0000"/>
      <name val="Calibri"/>
      <family val="2"/>
      <scheme val="minor"/>
    </font>
    <font>
      <sz val="11"/>
      <name val="Calibri"/>
      <family val="2"/>
      <scheme val="minor"/>
    </font>
    <font>
      <sz val="11"/>
      <color rgb="FFA1A1A1"/>
      <name val="Calibri"/>
      <family val="2"/>
      <scheme val="minor"/>
    </font>
    <font>
      <b/>
      <sz val="12"/>
      <color theme="1"/>
      <name val="Calibri"/>
      <family val="2"/>
      <scheme val="minor"/>
    </font>
    <font>
      <b/>
      <sz val="14"/>
      <color theme="1"/>
      <name val="Calibri"/>
      <family val="2"/>
      <scheme val="minor"/>
    </font>
    <font>
      <b/>
      <sz val="12"/>
      <name val="Calibri"/>
      <family val="2"/>
      <scheme val="minor"/>
    </font>
    <font>
      <sz val="12"/>
      <color theme="1"/>
      <name val="Calibri"/>
      <family val="2"/>
      <scheme val="minor"/>
    </font>
    <font>
      <vertAlign val="subscript"/>
      <sz val="12"/>
      <color theme="1"/>
      <name val="Calibri"/>
      <family val="2"/>
      <scheme val="minor"/>
    </font>
    <font>
      <i/>
      <sz val="12"/>
      <color theme="1"/>
      <name val="Calibri"/>
      <family val="2"/>
      <scheme val="minor"/>
    </font>
    <font>
      <b/>
      <sz val="12"/>
      <color theme="1"/>
      <name val="Times New Roman"/>
      <family val="1"/>
    </font>
    <font>
      <sz val="12"/>
      <color theme="1"/>
      <name val="Times New Roman"/>
      <family val="1"/>
    </font>
    <font>
      <b/>
      <sz val="16"/>
      <color theme="1"/>
      <name val="Times New Roman"/>
      <family val="1"/>
    </font>
    <font>
      <sz val="12"/>
      <color rgb="FF00B050"/>
      <name val="Times New Roman"/>
      <family val="1"/>
    </font>
    <font>
      <sz val="12"/>
      <color rgb="FFC00000"/>
      <name val="Times New Roman"/>
      <family val="1"/>
    </font>
    <font>
      <i/>
      <sz val="12"/>
      <color theme="1"/>
      <name val="Times New Roman"/>
      <family val="1"/>
    </font>
    <font>
      <i/>
      <vertAlign val="subscript"/>
      <sz val="12"/>
      <color theme="1"/>
      <name val="Times New Roman"/>
      <family val="1"/>
    </font>
    <font>
      <b/>
      <sz val="11"/>
      <color theme="0"/>
      <name val="Calibri"/>
      <family val="2"/>
      <scheme val="minor"/>
    </font>
    <font>
      <b/>
      <sz val="14"/>
      <color theme="1"/>
      <name val="Arial"/>
      <family val="2"/>
    </font>
    <font>
      <b/>
      <sz val="16"/>
      <color theme="1"/>
      <name val="Arial"/>
      <family val="2"/>
    </font>
    <font>
      <sz val="10"/>
      <color theme="1"/>
      <name val="Calibri"/>
      <family val="2"/>
      <scheme val="minor"/>
    </font>
  </fonts>
  <fills count="14">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CCFFCC"/>
        <bgColor indexed="64"/>
      </patternFill>
    </fill>
    <fill>
      <patternFill patternType="solid">
        <fgColor theme="3" tint="0.79998168889431442"/>
        <bgColor indexed="64"/>
      </patternFill>
    </fill>
    <fill>
      <patternFill patternType="solid">
        <fgColor theme="1"/>
        <bgColor indexed="64"/>
      </patternFill>
    </fill>
    <fill>
      <patternFill patternType="solid">
        <fgColor theme="8"/>
        <bgColor indexed="64"/>
      </patternFill>
    </fill>
    <fill>
      <patternFill patternType="solid">
        <fgColor theme="0" tint="-0.34998626667073579"/>
        <bgColor indexed="64"/>
      </patternFill>
    </fill>
    <fill>
      <patternFill patternType="solid">
        <fgColor rgb="FFC00000"/>
        <bgColor indexed="64"/>
      </patternFill>
    </fill>
    <fill>
      <patternFill patternType="solid">
        <fgColor theme="7"/>
        <bgColor indexed="64"/>
      </patternFill>
    </fill>
    <fill>
      <patternFill patternType="solid">
        <fgColor theme="9"/>
        <bgColor indexed="64"/>
      </patternFill>
    </fill>
    <fill>
      <patternFill patternType="solid">
        <fgColor theme="3"/>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2" borderId="0" applyNumberFormat="0" applyBorder="0" applyAlignment="0" applyProtection="0"/>
  </cellStyleXfs>
  <cellXfs count="85">
    <xf numFmtId="0" fontId="0" fillId="0" borderId="0" xfId="0"/>
    <xf numFmtId="0" fontId="0" fillId="0" borderId="0" xfId="0" applyProtection="1"/>
    <xf numFmtId="0" fontId="4" fillId="0" borderId="0" xfId="0" applyFont="1" applyProtection="1"/>
    <xf numFmtId="0" fontId="6" fillId="0" borderId="0" xfId="0" applyFont="1" applyProtection="1"/>
    <xf numFmtId="0" fontId="6" fillId="0" borderId="0" xfId="0" applyFont="1" applyFill="1" applyProtection="1"/>
    <xf numFmtId="0" fontId="6" fillId="5" borderId="0" xfId="0" applyFont="1" applyFill="1" applyProtection="1"/>
    <xf numFmtId="164" fontId="6" fillId="5" borderId="0" xfId="0" applyNumberFormat="1" applyFont="1" applyFill="1" applyProtection="1"/>
    <xf numFmtId="0" fontId="0" fillId="0" borderId="0" xfId="0" applyFont="1" applyProtection="1"/>
    <xf numFmtId="0" fontId="10" fillId="0" borderId="0" xfId="0" applyFont="1" applyProtection="1"/>
    <xf numFmtId="0" fontId="9" fillId="3" borderId="1" xfId="1" applyFont="1" applyFill="1" applyBorder="1" applyAlignment="1" applyProtection="1"/>
    <xf numFmtId="1" fontId="10" fillId="4" borderId="1" xfId="0" applyNumberFormat="1" applyFont="1" applyFill="1" applyBorder="1" applyProtection="1">
      <protection locked="0"/>
    </xf>
    <xf numFmtId="0" fontId="0" fillId="0" borderId="1" xfId="0" applyFont="1" applyBorder="1" applyProtection="1"/>
    <xf numFmtId="0" fontId="10" fillId="0" borderId="3" xfId="0" applyFont="1" applyBorder="1" applyAlignment="1" applyProtection="1">
      <alignment horizontal="left"/>
    </xf>
    <xf numFmtId="0" fontId="10" fillId="0" borderId="4" xfId="0" applyFont="1" applyBorder="1" applyAlignment="1" applyProtection="1">
      <alignment horizontal="left"/>
    </xf>
    <xf numFmtId="2" fontId="10" fillId="4" borderId="1" xfId="0" applyNumberFormat="1" applyFont="1" applyFill="1" applyBorder="1" applyProtection="1">
      <protection locked="0"/>
    </xf>
    <xf numFmtId="0" fontId="0" fillId="0" borderId="0" xfId="0" applyFont="1" applyBorder="1" applyProtection="1"/>
    <xf numFmtId="0" fontId="3" fillId="3" borderId="1" xfId="0" applyFont="1" applyFill="1" applyBorder="1" applyAlignment="1" applyProtection="1">
      <alignment horizontal="center" vertical="center" wrapText="1"/>
    </xf>
    <xf numFmtId="164" fontId="0" fillId="0" borderId="1" xfId="0" applyNumberFormat="1" applyFont="1" applyBorder="1" applyProtection="1"/>
    <xf numFmtId="164" fontId="0" fillId="4" borderId="1" xfId="0" applyNumberFormat="1" applyFont="1" applyFill="1" applyBorder="1" applyProtection="1">
      <protection locked="0"/>
    </xf>
    <xf numFmtId="0" fontId="0" fillId="0" borderId="1" xfId="0" applyFont="1" applyBorder="1" applyAlignment="1" applyProtection="1">
      <alignment horizontal="right"/>
    </xf>
    <xf numFmtId="2" fontId="0" fillId="0" borderId="1" xfId="0" quotePrefix="1" applyNumberFormat="1" applyFont="1" applyBorder="1" applyAlignment="1" applyProtection="1">
      <alignment horizontal="right"/>
    </xf>
    <xf numFmtId="2" fontId="0" fillId="0" borderId="1" xfId="0" applyNumberFormat="1" applyFont="1" applyBorder="1" applyProtection="1"/>
    <xf numFmtId="0" fontId="0" fillId="0" borderId="1" xfId="0" quotePrefix="1" applyFont="1" applyBorder="1" applyAlignment="1" applyProtection="1">
      <alignment horizontal="right"/>
    </xf>
    <xf numFmtId="16" fontId="0" fillId="0" borderId="1" xfId="0" quotePrefix="1" applyNumberFormat="1" applyFont="1" applyBorder="1" applyAlignment="1" applyProtection="1">
      <alignment horizontal="right"/>
    </xf>
    <xf numFmtId="0" fontId="3" fillId="0" borderId="1" xfId="0" applyFont="1" applyBorder="1" applyProtection="1"/>
    <xf numFmtId="164" fontId="0" fillId="5" borderId="1" xfId="0" applyNumberFormat="1" applyFont="1" applyFill="1" applyBorder="1" applyAlignment="1" applyProtection="1"/>
    <xf numFmtId="0" fontId="10" fillId="4" borderId="1" xfId="0" applyFont="1" applyFill="1" applyBorder="1" applyProtection="1">
      <protection locked="0"/>
    </xf>
    <xf numFmtId="0" fontId="7" fillId="0" borderId="0" xfId="0" applyFont="1" applyBorder="1" applyAlignment="1" applyProtection="1">
      <alignment horizontal="center"/>
    </xf>
    <xf numFmtId="0" fontId="10" fillId="0" borderId="1" xfId="0" applyFont="1" applyBorder="1" applyAlignment="1" applyProtection="1">
      <alignment horizontal="left"/>
    </xf>
    <xf numFmtId="0" fontId="10" fillId="0" borderId="2" xfId="0" applyFont="1" applyBorder="1" applyAlignment="1" applyProtection="1">
      <alignment horizontal="left"/>
    </xf>
    <xf numFmtId="164" fontId="0" fillId="3" borderId="1" xfId="0" applyNumberFormat="1" applyFont="1" applyFill="1" applyBorder="1" applyProtection="1"/>
    <xf numFmtId="164" fontId="0" fillId="3" borderId="1" xfId="0" applyNumberFormat="1" applyFont="1" applyFill="1" applyBorder="1" applyAlignment="1" applyProtection="1"/>
    <xf numFmtId="0" fontId="8" fillId="0" borderId="0" xfId="0" applyFont="1" applyProtection="1"/>
    <xf numFmtId="2" fontId="10" fillId="3" borderId="1" xfId="0" applyNumberFormat="1" applyFont="1" applyFill="1" applyBorder="1" applyProtection="1"/>
    <xf numFmtId="1" fontId="0" fillId="5" borderId="1" xfId="0" applyNumberFormat="1" applyFont="1" applyFill="1" applyBorder="1" applyAlignment="1" applyProtection="1"/>
    <xf numFmtId="1" fontId="0" fillId="3" borderId="1" xfId="0" applyNumberFormat="1" applyFont="1" applyFill="1" applyBorder="1" applyAlignment="1" applyProtection="1"/>
    <xf numFmtId="0" fontId="0" fillId="0" borderId="0" xfId="0" applyFont="1" applyFill="1" applyProtection="1"/>
    <xf numFmtId="0" fontId="20" fillId="6" borderId="2" xfId="0" applyFont="1" applyFill="1" applyBorder="1" applyAlignment="1" applyProtection="1">
      <alignment horizontal="center" vertical="center" wrapText="1"/>
    </xf>
    <xf numFmtId="0" fontId="20" fillId="7" borderId="9" xfId="0" applyFont="1" applyFill="1" applyBorder="1" applyAlignment="1" applyProtection="1">
      <alignment horizontal="center" vertical="center" wrapText="1"/>
    </xf>
    <xf numFmtId="0" fontId="20" fillId="8" borderId="10" xfId="0" applyFont="1" applyFill="1" applyBorder="1" applyAlignment="1" applyProtection="1">
      <alignment horizontal="center" vertical="center" wrapText="1"/>
    </xf>
    <xf numFmtId="0" fontId="20" fillId="9" borderId="10" xfId="0" applyFont="1" applyFill="1" applyBorder="1" applyAlignment="1" applyProtection="1">
      <alignment horizontal="center" vertical="center" wrapText="1"/>
    </xf>
    <xf numFmtId="0" fontId="20" fillId="10" borderId="10" xfId="0" applyFont="1" applyFill="1" applyBorder="1" applyAlignment="1" applyProtection="1">
      <alignment horizontal="center" vertical="center" wrapText="1"/>
    </xf>
    <xf numFmtId="0" fontId="20" fillId="11" borderId="10" xfId="0" applyFont="1" applyFill="1" applyBorder="1" applyAlignment="1" applyProtection="1">
      <alignment horizontal="center" vertical="center" wrapText="1"/>
    </xf>
    <xf numFmtId="0" fontId="20" fillId="12" borderId="11" xfId="0" applyFont="1" applyFill="1" applyBorder="1" applyAlignment="1" applyProtection="1">
      <alignment horizontal="center" vertical="center" wrapText="1"/>
    </xf>
    <xf numFmtId="0" fontId="20" fillId="10" borderId="9" xfId="0" applyFont="1" applyFill="1" applyBorder="1" applyAlignment="1" applyProtection="1">
      <alignment horizontal="center" vertical="center" wrapText="1"/>
    </xf>
    <xf numFmtId="0" fontId="20" fillId="13" borderId="10" xfId="0" applyFont="1" applyFill="1" applyBorder="1" applyAlignment="1" applyProtection="1">
      <alignment horizontal="center" vertical="center" wrapText="1"/>
    </xf>
    <xf numFmtId="0" fontId="20" fillId="7" borderId="10" xfId="0" applyFont="1" applyFill="1" applyBorder="1" applyAlignment="1" applyProtection="1">
      <alignment horizontal="center" vertical="center" wrapText="1"/>
    </xf>
    <xf numFmtId="0" fontId="20" fillId="11" borderId="11" xfId="0" applyFont="1" applyFill="1" applyBorder="1" applyAlignment="1" applyProtection="1">
      <alignment horizontal="center" vertical="center" wrapText="1"/>
    </xf>
    <xf numFmtId="0" fontId="22" fillId="0" borderId="0" xfId="0" applyFont="1" applyProtection="1"/>
    <xf numFmtId="0" fontId="20" fillId="6" borderId="0" xfId="0" applyFont="1" applyFill="1" applyBorder="1" applyAlignment="1" applyProtection="1">
      <alignment horizontal="left" vertical="center"/>
    </xf>
    <xf numFmtId="0" fontId="0" fillId="0" borderId="0" xfId="0" applyFont="1" applyAlignment="1" applyProtection="1">
      <alignment horizontal="center" vertical="center"/>
    </xf>
    <xf numFmtId="0" fontId="20" fillId="7" borderId="0" xfId="0" applyFont="1" applyFill="1" applyBorder="1" applyAlignment="1" applyProtection="1">
      <alignment horizontal="left" vertical="center"/>
    </xf>
    <xf numFmtId="0" fontId="3" fillId="0" borderId="0" xfId="0" applyFont="1" applyAlignment="1" applyProtection="1">
      <alignment horizontal="center" vertical="center"/>
    </xf>
    <xf numFmtId="0" fontId="20" fillId="8" borderId="0" xfId="0" applyFont="1" applyFill="1" applyBorder="1" applyAlignment="1" applyProtection="1">
      <alignment horizontal="left" vertical="center"/>
    </xf>
    <xf numFmtId="0" fontId="20" fillId="9" borderId="0" xfId="0" applyFont="1" applyFill="1" applyBorder="1" applyAlignment="1" applyProtection="1">
      <alignment horizontal="left" vertical="center"/>
    </xf>
    <xf numFmtId="0" fontId="20" fillId="10" borderId="0" xfId="0" applyFont="1" applyFill="1" applyBorder="1" applyAlignment="1" applyProtection="1">
      <alignment horizontal="left" vertical="center"/>
    </xf>
    <xf numFmtId="0" fontId="20" fillId="11" borderId="0" xfId="0" applyFont="1" applyFill="1" applyBorder="1" applyAlignment="1" applyProtection="1">
      <alignment horizontal="left" vertical="center"/>
    </xf>
    <xf numFmtId="0" fontId="20" fillId="12" borderId="0" xfId="0" applyFont="1" applyFill="1" applyBorder="1" applyAlignment="1" applyProtection="1">
      <alignment horizontal="left" vertical="center"/>
    </xf>
    <xf numFmtId="0" fontId="0" fillId="0" borderId="0" xfId="0" applyFont="1" applyFill="1" applyBorder="1" applyProtection="1"/>
    <xf numFmtId="0" fontId="20" fillId="13" borderId="0" xfId="0" applyFont="1" applyFill="1" applyBorder="1" applyAlignment="1" applyProtection="1">
      <alignment horizontal="left" vertical="center"/>
    </xf>
    <xf numFmtId="0" fontId="0" fillId="0" borderId="0" xfId="0" applyFont="1" applyAlignment="1" applyProtection="1">
      <alignment horizontal="center" vertical="center"/>
    </xf>
    <xf numFmtId="0" fontId="23"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21" fillId="0" borderId="6" xfId="0" applyFont="1" applyFill="1" applyBorder="1" applyAlignment="1" applyProtection="1">
      <alignment horizontal="center"/>
    </xf>
    <xf numFmtId="0" fontId="21" fillId="0" borderId="7" xfId="0" applyFont="1" applyFill="1" applyBorder="1" applyAlignment="1" applyProtection="1">
      <alignment horizontal="center"/>
    </xf>
    <xf numFmtId="0" fontId="21" fillId="0" borderId="8" xfId="0" applyFont="1" applyFill="1" applyBorder="1" applyAlignment="1" applyProtection="1">
      <alignment horizontal="center"/>
    </xf>
    <xf numFmtId="0" fontId="21" fillId="0" borderId="6" xfId="0" applyFont="1" applyBorder="1" applyAlignment="1" applyProtection="1">
      <alignment horizontal="center"/>
    </xf>
    <xf numFmtId="0" fontId="21" fillId="0" borderId="7" xfId="0" applyFont="1" applyBorder="1" applyAlignment="1" applyProtection="1">
      <alignment horizontal="center"/>
    </xf>
    <xf numFmtId="0" fontId="21" fillId="0" borderId="8" xfId="0" applyFont="1" applyBorder="1" applyAlignment="1" applyProtection="1">
      <alignment horizontal="center"/>
    </xf>
    <xf numFmtId="0" fontId="20" fillId="10" borderId="0" xfId="0" applyFont="1" applyFill="1" applyBorder="1" applyAlignment="1" applyProtection="1">
      <alignment horizontal="left" vertical="center"/>
    </xf>
    <xf numFmtId="0" fontId="0" fillId="0" borderId="0" xfId="0" applyFont="1" applyAlignment="1" applyProtection="1">
      <alignment horizontal="left" wrapText="1"/>
    </xf>
    <xf numFmtId="0" fontId="14" fillId="3" borderId="0" xfId="0" applyFont="1" applyFill="1" applyAlignment="1" applyProtection="1">
      <alignment horizontal="left" vertical="top" wrapText="1"/>
    </xf>
    <xf numFmtId="0" fontId="14" fillId="3" borderId="0" xfId="0" applyFont="1" applyFill="1" applyAlignment="1" applyProtection="1">
      <alignment horizontal="left" vertical="top"/>
    </xf>
    <xf numFmtId="0" fontId="14" fillId="3" borderId="5" xfId="0" applyFont="1" applyFill="1" applyBorder="1" applyAlignment="1" applyProtection="1">
      <alignment horizontal="left" vertical="top"/>
    </xf>
    <xf numFmtId="0" fontId="10" fillId="0" borderId="2" xfId="0" applyFont="1" applyBorder="1" applyAlignment="1" applyProtection="1">
      <alignment horizontal="left"/>
    </xf>
    <xf numFmtId="0" fontId="10" fillId="0" borderId="3" xfId="0" applyFont="1" applyBorder="1" applyAlignment="1" applyProtection="1">
      <alignment horizontal="left"/>
    </xf>
    <xf numFmtId="0" fontId="10" fillId="0" borderId="4" xfId="0" applyFont="1" applyBorder="1" applyAlignment="1" applyProtection="1">
      <alignment horizontal="left"/>
    </xf>
    <xf numFmtId="0" fontId="8" fillId="0" borderId="0" xfId="0" applyFont="1" applyProtection="1"/>
    <xf numFmtId="14" fontId="0" fillId="4" borderId="1" xfId="0" applyNumberFormat="1" applyFont="1" applyFill="1" applyBorder="1" applyAlignment="1" applyProtection="1">
      <alignment horizontal="center"/>
      <protection locked="0"/>
    </xf>
    <xf numFmtId="0" fontId="0" fillId="4" borderId="1" xfId="0" applyFont="1" applyFill="1" applyBorder="1" applyAlignment="1" applyProtection="1">
      <alignment horizontal="center"/>
      <protection locked="0"/>
    </xf>
    <xf numFmtId="0" fontId="10" fillId="0" borderId="1" xfId="0" applyFont="1" applyBorder="1" applyAlignment="1" applyProtection="1">
      <alignment horizontal="left"/>
    </xf>
    <xf numFmtId="0" fontId="10" fillId="0" borderId="1" xfId="0" applyFont="1" applyBorder="1" applyAlignment="1" applyProtection="1"/>
    <xf numFmtId="0" fontId="3" fillId="4" borderId="2" xfId="0" applyFont="1" applyFill="1" applyBorder="1" applyAlignment="1" applyProtection="1">
      <alignment horizontal="center"/>
      <protection locked="0"/>
    </xf>
    <xf numFmtId="0" fontId="3" fillId="4" borderId="4"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cellXfs>
  <cellStyles count="2">
    <cellStyle name="Good" xfId="1" builtinId="26"/>
    <cellStyle name="Normal" xfId="0" builtinId="0"/>
  </cellStyles>
  <dxfs count="0"/>
  <tableStyles count="0" defaultTableStyle="TableStyleMedium2" defaultPivotStyle="PivotStyleMedium9"/>
  <colors>
    <mruColors>
      <color rgb="FFCCFFCC"/>
      <color rgb="FFA1A1A1"/>
      <color rgb="FFA7A7A7"/>
      <color rgb="FF828282"/>
      <color rgb="FF9D9D9D"/>
      <color rgb="FF969696"/>
      <color rgb="FFB2BEB5"/>
      <color rgb="FF498708"/>
      <color rgb="FFB2B2B2"/>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15752589065633E-2"/>
          <c:y val="0.10633157390268826"/>
          <c:w val="0.8679560423262368"/>
          <c:h val="0.62359538200064601"/>
        </c:manualLayout>
      </c:layout>
      <c:scatterChart>
        <c:scatterStyle val="smoothMarker"/>
        <c:varyColors val="0"/>
        <c:ser>
          <c:idx val="4"/>
          <c:order val="0"/>
          <c:tx>
            <c:v>Existing Surface Material</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Sheet1!$D$38:$D$50</c:f>
              <c:numCache>
                <c:formatCode>0.0</c:formatCode>
                <c:ptCount val="13"/>
                <c:pt idx="0">
                  <c:v>100</c:v>
                </c:pt>
                <c:pt idx="1">
                  <c:v>100</c:v>
                </c:pt>
                <c:pt idx="2">
                  <c:v>100</c:v>
                </c:pt>
                <c:pt idx="3">
                  <c:v>93</c:v>
                </c:pt>
                <c:pt idx="4">
                  <c:v>88.9</c:v>
                </c:pt>
                <c:pt idx="5">
                  <c:v>84.8</c:v>
                </c:pt>
                <c:pt idx="6">
                  <c:v>70.8</c:v>
                </c:pt>
                <c:pt idx="7">
                  <c:v>56.3</c:v>
                </c:pt>
                <c:pt idx="8">
                  <c:v>44.7</c:v>
                </c:pt>
                <c:pt idx="9">
                  <c:v>35.5</c:v>
                </c:pt>
                <c:pt idx="10">
                  <c:v>27</c:v>
                </c:pt>
                <c:pt idx="11">
                  <c:v>20.399999999999999</c:v>
                </c:pt>
                <c:pt idx="12">
                  <c:v>16.600000000000001</c:v>
                </c:pt>
              </c:numCache>
            </c:numRef>
          </c:yVal>
          <c:smooth val="1"/>
          <c:extLst>
            <c:ext xmlns:c16="http://schemas.microsoft.com/office/drawing/2014/chart" uri="{C3380CC4-5D6E-409C-BE32-E72D297353CC}">
              <c16:uniqueId val="{00000003-B212-4BFE-8B39-D34EE971E9B7}"/>
            </c:ext>
          </c:extLst>
        </c:ser>
        <c:ser>
          <c:idx val="0"/>
          <c:order val="1"/>
          <c:tx>
            <c:v>Subgrade Gradation</c:v>
          </c:tx>
          <c:spPr>
            <a:ln w="19050" cap="rnd">
              <a:solidFill>
                <a:schemeClr val="tx1"/>
              </a:solidFill>
              <a:round/>
            </a:ln>
            <a:effectLst/>
          </c:spPr>
          <c:marker>
            <c:symbol val="x"/>
            <c:size val="7"/>
            <c:spPr>
              <a:solidFill>
                <a:schemeClr val="tx1"/>
              </a:solidFill>
              <a:ln w="9525">
                <a:solidFill>
                  <a:schemeClr val="tx1"/>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Sheet1!$E$38:$E$50</c:f>
              <c:numCache>
                <c:formatCode>0.0</c:formatCode>
                <c:ptCount val="13"/>
                <c:pt idx="0">
                  <c:v>100</c:v>
                </c:pt>
                <c:pt idx="1">
                  <c:v>100</c:v>
                </c:pt>
                <c:pt idx="2">
                  <c:v>100</c:v>
                </c:pt>
                <c:pt idx="3">
                  <c:v>100</c:v>
                </c:pt>
                <c:pt idx="4">
                  <c:v>98.8</c:v>
                </c:pt>
                <c:pt idx="5">
                  <c:v>97.1</c:v>
                </c:pt>
                <c:pt idx="6">
                  <c:v>95.4</c:v>
                </c:pt>
                <c:pt idx="7">
                  <c:v>93.8</c:v>
                </c:pt>
                <c:pt idx="8">
                  <c:v>92.3</c:v>
                </c:pt>
                <c:pt idx="9">
                  <c:v>91.2</c:v>
                </c:pt>
                <c:pt idx="10">
                  <c:v>90.3</c:v>
                </c:pt>
                <c:pt idx="11">
                  <c:v>88</c:v>
                </c:pt>
                <c:pt idx="12">
                  <c:v>87.1</c:v>
                </c:pt>
              </c:numCache>
            </c:numRef>
          </c:yVal>
          <c:smooth val="1"/>
          <c:extLst>
            <c:ext xmlns:c16="http://schemas.microsoft.com/office/drawing/2014/chart" uri="{C3380CC4-5D6E-409C-BE32-E72D297353CC}">
              <c16:uniqueId val="{00000001-B212-4BFE-8B39-D34EE971E9B7}"/>
            </c:ext>
          </c:extLst>
        </c:ser>
        <c:ser>
          <c:idx val="1"/>
          <c:order val="2"/>
          <c:tx>
            <c:v>Surface+Subgrade Mixture</c:v>
          </c:tx>
          <c:spPr>
            <a:ln w="38100" cap="rnd">
              <a:solidFill>
                <a:srgbClr val="C00000"/>
              </a:solidFill>
              <a:round/>
            </a:ln>
            <a:effectLst/>
          </c:spPr>
          <c:marker>
            <c:symbol val="diamond"/>
            <c:size val="10"/>
            <c:spPr>
              <a:solidFill>
                <a:schemeClr val="accent2"/>
              </a:solidFill>
              <a:ln w="9525">
                <a:solidFill>
                  <a:srgbClr val="C00000"/>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Sheet1!$F$38:$F$50</c:f>
              <c:numCache>
                <c:formatCode>0.0</c:formatCode>
                <c:ptCount val="13"/>
                <c:pt idx="0">
                  <c:v>100</c:v>
                </c:pt>
                <c:pt idx="1">
                  <c:v>100</c:v>
                </c:pt>
                <c:pt idx="2">
                  <c:v>100</c:v>
                </c:pt>
                <c:pt idx="3">
                  <c:v>95.270270270270274</c:v>
                </c:pt>
                <c:pt idx="4">
                  <c:v>92.110810810810818</c:v>
                </c:pt>
                <c:pt idx="5">
                  <c:v>88.789189189189187</c:v>
                </c:pt>
                <c:pt idx="6">
                  <c:v>78.778378378378378</c:v>
                </c:pt>
                <c:pt idx="7">
                  <c:v>68.462162162162159</c:v>
                </c:pt>
                <c:pt idx="8">
                  <c:v>60.137837837837836</c:v>
                </c:pt>
                <c:pt idx="9">
                  <c:v>53.564864864864866</c:v>
                </c:pt>
                <c:pt idx="10">
                  <c:v>47.529729729729731</c:v>
                </c:pt>
                <c:pt idx="11">
                  <c:v>42.324324324324323</c:v>
                </c:pt>
                <c:pt idx="12">
                  <c:v>39.464864864864865</c:v>
                </c:pt>
              </c:numCache>
            </c:numRef>
          </c:yVal>
          <c:smooth val="1"/>
          <c:extLst>
            <c:ext xmlns:c16="http://schemas.microsoft.com/office/drawing/2014/chart" uri="{C3380CC4-5D6E-409C-BE32-E72D297353CC}">
              <c16:uniqueId val="{00000000-B212-4BFE-8B39-D34EE971E9B7}"/>
            </c:ext>
          </c:extLst>
        </c:ser>
        <c:ser>
          <c:idx val="3"/>
          <c:order val="3"/>
          <c:tx>
            <c:v>Quarry Material A</c:v>
          </c:tx>
          <c:spPr>
            <a:ln w="19050" cap="rnd">
              <a:solidFill>
                <a:schemeClr val="accent4"/>
              </a:solidFill>
              <a:round/>
            </a:ln>
            <a:effectLst/>
          </c:spPr>
          <c:marker>
            <c:symbol val="triangle"/>
            <c:size val="7"/>
            <c:spPr>
              <a:solidFill>
                <a:schemeClr val="accent4"/>
              </a:solidFill>
              <a:ln w="9525">
                <a:solidFill>
                  <a:schemeClr val="accent4"/>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Sheet1!$G$38:$G$50</c:f>
              <c:numCache>
                <c:formatCode>0.0</c:formatCode>
                <c:ptCount val="13"/>
                <c:pt idx="0">
                  <c:v>100</c:v>
                </c:pt>
                <c:pt idx="1">
                  <c:v>100</c:v>
                </c:pt>
                <c:pt idx="2">
                  <c:v>99</c:v>
                </c:pt>
                <c:pt idx="3">
                  <c:v>77</c:v>
                </c:pt>
                <c:pt idx="4">
                  <c:v>36</c:v>
                </c:pt>
                <c:pt idx="5">
                  <c:v>18</c:v>
                </c:pt>
                <c:pt idx="6">
                  <c:v>16</c:v>
                </c:pt>
                <c:pt idx="7">
                  <c:v>13</c:v>
                </c:pt>
                <c:pt idx="8">
                  <c:v>11</c:v>
                </c:pt>
                <c:pt idx="9">
                  <c:v>9.6</c:v>
                </c:pt>
                <c:pt idx="10">
                  <c:v>5.4</c:v>
                </c:pt>
                <c:pt idx="11">
                  <c:v>3.2</c:v>
                </c:pt>
                <c:pt idx="12">
                  <c:v>0</c:v>
                </c:pt>
              </c:numCache>
            </c:numRef>
          </c:yVal>
          <c:smooth val="1"/>
          <c:extLst>
            <c:ext xmlns:c16="http://schemas.microsoft.com/office/drawing/2014/chart" uri="{C3380CC4-5D6E-409C-BE32-E72D297353CC}">
              <c16:uniqueId val="{00000002-B212-4BFE-8B39-D34EE971E9B7}"/>
            </c:ext>
          </c:extLst>
        </c:ser>
        <c:ser>
          <c:idx val="5"/>
          <c:order val="4"/>
          <c:tx>
            <c:v>Quarry Material B</c:v>
          </c:tx>
          <c:spPr>
            <a:ln w="19050" cap="rnd">
              <a:solidFill>
                <a:schemeClr val="accent6"/>
              </a:solidFill>
              <a:round/>
            </a:ln>
            <a:effectLst/>
          </c:spPr>
          <c:marker>
            <c:symbol val="x"/>
            <c:size val="7"/>
            <c:spPr>
              <a:noFill/>
              <a:ln w="9525">
                <a:solidFill>
                  <a:schemeClr val="accent6"/>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Sheet1!$H$38:$H$50</c:f>
              <c:numCache>
                <c:formatCode>0.0</c:formatCode>
                <c:ptCount val="13"/>
                <c:pt idx="0">
                  <c:v>100</c:v>
                </c:pt>
                <c:pt idx="1">
                  <c:v>100</c:v>
                </c:pt>
                <c:pt idx="2">
                  <c:v>93</c:v>
                </c:pt>
                <c:pt idx="3">
                  <c:v>78</c:v>
                </c:pt>
                <c:pt idx="4">
                  <c:v>60</c:v>
                </c:pt>
                <c:pt idx="5">
                  <c:v>51</c:v>
                </c:pt>
                <c:pt idx="6">
                  <c:v>36</c:v>
                </c:pt>
                <c:pt idx="7">
                  <c:v>28</c:v>
                </c:pt>
                <c:pt idx="8">
                  <c:v>21</c:v>
                </c:pt>
                <c:pt idx="9">
                  <c:v>16</c:v>
                </c:pt>
                <c:pt idx="10">
                  <c:v>13</c:v>
                </c:pt>
                <c:pt idx="11">
                  <c:v>11</c:v>
                </c:pt>
                <c:pt idx="12">
                  <c:v>9.6</c:v>
                </c:pt>
              </c:numCache>
            </c:numRef>
          </c:yVal>
          <c:smooth val="1"/>
          <c:extLst>
            <c:ext xmlns:c16="http://schemas.microsoft.com/office/drawing/2014/chart" uri="{C3380CC4-5D6E-409C-BE32-E72D297353CC}">
              <c16:uniqueId val="{00000000-305E-4F9C-BF91-DD9711B9F1DE}"/>
            </c:ext>
          </c:extLst>
        </c:ser>
        <c:ser>
          <c:idx val="2"/>
          <c:order val="5"/>
          <c:spPr>
            <a:ln w="0" cap="rnd">
              <a:solidFill>
                <a:schemeClr val="bg1">
                  <a:lumMod val="50000"/>
                </a:schemeClr>
              </a:solidFill>
              <a:round/>
            </a:ln>
            <a:effectLst/>
          </c:spPr>
          <c:marker>
            <c:symbol val="none"/>
          </c:marker>
          <c:xVal>
            <c:numRef>
              <c:f>Sheet1!$Q$2:$Q$44</c:f>
              <c:numCache>
                <c:formatCode>General</c:formatCode>
                <c:ptCount val="43"/>
                <c:pt idx="0">
                  <c:v>50.8</c:v>
                </c:pt>
                <c:pt idx="1">
                  <c:v>50.8</c:v>
                </c:pt>
                <c:pt idx="3">
                  <c:v>37.5</c:v>
                </c:pt>
                <c:pt idx="4">
                  <c:v>37.5</c:v>
                </c:pt>
                <c:pt idx="6">
                  <c:v>25.4</c:v>
                </c:pt>
                <c:pt idx="7">
                  <c:v>25.4</c:v>
                </c:pt>
                <c:pt idx="9">
                  <c:v>19.049999999999997</c:v>
                </c:pt>
                <c:pt idx="10">
                  <c:v>19.049999999999997</c:v>
                </c:pt>
                <c:pt idx="12">
                  <c:v>12.7</c:v>
                </c:pt>
                <c:pt idx="13">
                  <c:v>12.7</c:v>
                </c:pt>
                <c:pt idx="15">
                  <c:v>9.51</c:v>
                </c:pt>
                <c:pt idx="18">
                  <c:v>4.75</c:v>
                </c:pt>
                <c:pt idx="19">
                  <c:v>4.75</c:v>
                </c:pt>
                <c:pt idx="21">
                  <c:v>2.38</c:v>
                </c:pt>
                <c:pt idx="22">
                  <c:v>2.38</c:v>
                </c:pt>
                <c:pt idx="26">
                  <c:v>1.19</c:v>
                </c:pt>
                <c:pt idx="27">
                  <c:v>1.19</c:v>
                </c:pt>
                <c:pt idx="29">
                  <c:v>0.59499999999999997</c:v>
                </c:pt>
                <c:pt idx="30">
                  <c:v>0.59499999999999997</c:v>
                </c:pt>
                <c:pt idx="32">
                  <c:v>9.51</c:v>
                </c:pt>
                <c:pt idx="33">
                  <c:v>9.51</c:v>
                </c:pt>
                <c:pt idx="35">
                  <c:v>0.29699999999999999</c:v>
                </c:pt>
                <c:pt idx="36">
                  <c:v>0.29699999999999999</c:v>
                </c:pt>
                <c:pt idx="38">
                  <c:v>0.14899999999999999</c:v>
                </c:pt>
                <c:pt idx="39">
                  <c:v>0.14899999999999999</c:v>
                </c:pt>
                <c:pt idx="41">
                  <c:v>7.4999999999999997E-2</c:v>
                </c:pt>
                <c:pt idx="42">
                  <c:v>7.4999999999999997E-2</c:v>
                </c:pt>
              </c:numCache>
            </c:numRef>
          </c:xVal>
          <c:yVal>
            <c:numRef>
              <c:f>Sheet1!$R$2:$R$44</c:f>
              <c:numCache>
                <c:formatCode>General</c:formatCode>
                <c:ptCount val="43"/>
                <c:pt idx="0">
                  <c:v>100</c:v>
                </c:pt>
                <c:pt idx="1">
                  <c:v>0</c:v>
                </c:pt>
                <c:pt idx="3">
                  <c:v>100</c:v>
                </c:pt>
                <c:pt idx="4">
                  <c:v>0</c:v>
                </c:pt>
                <c:pt idx="6">
                  <c:v>100</c:v>
                </c:pt>
                <c:pt idx="7">
                  <c:v>0</c:v>
                </c:pt>
                <c:pt idx="9">
                  <c:v>100</c:v>
                </c:pt>
                <c:pt idx="10">
                  <c:v>0</c:v>
                </c:pt>
                <c:pt idx="12">
                  <c:v>100</c:v>
                </c:pt>
                <c:pt idx="13">
                  <c:v>0</c:v>
                </c:pt>
                <c:pt idx="15">
                  <c:v>100</c:v>
                </c:pt>
                <c:pt idx="18">
                  <c:v>100</c:v>
                </c:pt>
                <c:pt idx="19">
                  <c:v>0</c:v>
                </c:pt>
                <c:pt idx="21">
                  <c:v>100</c:v>
                </c:pt>
                <c:pt idx="22">
                  <c:v>0</c:v>
                </c:pt>
                <c:pt idx="26">
                  <c:v>100</c:v>
                </c:pt>
                <c:pt idx="27">
                  <c:v>0</c:v>
                </c:pt>
                <c:pt idx="29">
                  <c:v>100</c:v>
                </c:pt>
                <c:pt idx="30">
                  <c:v>0</c:v>
                </c:pt>
                <c:pt idx="32">
                  <c:v>100</c:v>
                </c:pt>
                <c:pt idx="33">
                  <c:v>0</c:v>
                </c:pt>
                <c:pt idx="35">
                  <c:v>100</c:v>
                </c:pt>
                <c:pt idx="36">
                  <c:v>0</c:v>
                </c:pt>
                <c:pt idx="38">
                  <c:v>100</c:v>
                </c:pt>
                <c:pt idx="39">
                  <c:v>0</c:v>
                </c:pt>
                <c:pt idx="41">
                  <c:v>100</c:v>
                </c:pt>
                <c:pt idx="42">
                  <c:v>0</c:v>
                </c:pt>
              </c:numCache>
            </c:numRef>
          </c:yVal>
          <c:smooth val="1"/>
          <c:extLst>
            <c:ext xmlns:c16="http://schemas.microsoft.com/office/drawing/2014/chart" uri="{C3380CC4-5D6E-409C-BE32-E72D297353CC}">
              <c16:uniqueId val="{00000004-B212-4BFE-8B39-D34EE971E9B7}"/>
            </c:ext>
          </c:extLst>
        </c:ser>
        <c:ser>
          <c:idx val="6"/>
          <c:order val="6"/>
          <c:tx>
            <c:v>Quarry Material C</c:v>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Sheet1!$I$38:$I$50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extLst>
            <c:ext xmlns:c16="http://schemas.microsoft.com/office/drawing/2014/chart" uri="{C3380CC4-5D6E-409C-BE32-E72D297353CC}">
              <c16:uniqueId val="{00000001-305E-4F9C-BF91-DD9711B9F1DE}"/>
            </c:ext>
          </c:extLst>
        </c:ser>
        <c:dLbls>
          <c:showLegendKey val="0"/>
          <c:showVal val="0"/>
          <c:showCatName val="0"/>
          <c:showSerName val="0"/>
          <c:showPercent val="0"/>
          <c:showBubbleSize val="0"/>
        </c:dLbls>
        <c:axId val="245262488"/>
        <c:axId val="245262880"/>
      </c:scatterChart>
      <c:valAx>
        <c:axId val="245262488"/>
        <c:scaling>
          <c:logBase val="10"/>
          <c:orientation val="minMax"/>
        </c:scaling>
        <c:delete val="0"/>
        <c:axPos val="b"/>
        <c:majorGridlines>
          <c:spPr>
            <a:ln w="9525" cap="flat" cmpd="sng" algn="ctr">
              <a:noFill/>
              <a:round/>
            </a:ln>
            <a:effectLst/>
          </c:spPr>
        </c:majorGridlines>
        <c:minorGridlines>
          <c:spPr>
            <a:ln w="9525" cap="flat" cmpd="sng" algn="ctr">
              <a:noFill/>
              <a:round/>
            </a:ln>
            <a:effectLst/>
          </c:spPr>
        </c:minorGridlines>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rPr>
                  <a:t>Sieve Sizes (mm)</a:t>
                </a:r>
              </a:p>
            </c:rich>
          </c:tx>
          <c:layout>
            <c:manualLayout>
              <c:xMode val="edge"/>
              <c:yMode val="edge"/>
              <c:x val="0.39838993979594151"/>
              <c:y val="0.7800203403912995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45262880"/>
        <c:crosses val="autoZero"/>
        <c:crossBetween val="midCat"/>
      </c:valAx>
      <c:valAx>
        <c:axId val="245262880"/>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rPr>
                  <a:t>Percent Finer</a:t>
                </a:r>
                <a:r>
                  <a:rPr lang="en-US" baseline="0">
                    <a:solidFill>
                      <a:schemeClr val="tx1"/>
                    </a:solidFill>
                  </a:rPr>
                  <a:t> </a:t>
                </a:r>
                <a:r>
                  <a:rPr lang="en-US">
                    <a:solidFill>
                      <a:schemeClr val="tx1"/>
                    </a:solidFill>
                  </a:rPr>
                  <a:t>(%)</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45262488"/>
        <c:crossesAt val="1.0000000000000002E-2"/>
        <c:crossBetween val="midCat"/>
      </c:valAx>
      <c:spPr>
        <a:noFill/>
        <a:ln>
          <a:solidFill>
            <a:schemeClr val="tx1"/>
          </a:solidFill>
        </a:ln>
        <a:effectLst/>
      </c:spPr>
    </c:plotArea>
    <c:legend>
      <c:legendPos val="r"/>
      <c:legendEntry>
        <c:idx val="5"/>
        <c:delete val="1"/>
      </c:legendEntry>
      <c:layout>
        <c:manualLayout>
          <c:xMode val="edge"/>
          <c:yMode val="edge"/>
          <c:x val="9.4269876098206945E-2"/>
          <c:y val="0.84618734283725139"/>
          <c:w val="0.78913420500390774"/>
          <c:h val="0.14542924097565268"/>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15752589065633E-2"/>
          <c:y val="0.10633157390268826"/>
          <c:w val="0.8679560423262368"/>
          <c:h val="0.62359538200064601"/>
        </c:manualLayout>
      </c:layout>
      <c:scatterChart>
        <c:scatterStyle val="smoothMarker"/>
        <c:varyColors val="0"/>
        <c:ser>
          <c:idx val="1"/>
          <c:order val="0"/>
          <c:tx>
            <c:v>Surface+Subgrade Mixture</c:v>
          </c:tx>
          <c:spPr>
            <a:ln w="38100" cap="rnd">
              <a:solidFill>
                <a:srgbClr val="C00000"/>
              </a:solidFill>
              <a:round/>
            </a:ln>
            <a:effectLst/>
          </c:spPr>
          <c:marker>
            <c:symbol val="diamond"/>
            <c:size val="10"/>
            <c:spPr>
              <a:solidFill>
                <a:schemeClr val="accent2"/>
              </a:solidFill>
              <a:ln w="9525">
                <a:solidFill>
                  <a:srgbClr val="C00000"/>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Sheet1!$F$38:$F$50</c:f>
              <c:numCache>
                <c:formatCode>0.0</c:formatCode>
                <c:ptCount val="13"/>
                <c:pt idx="0">
                  <c:v>100</c:v>
                </c:pt>
                <c:pt idx="1">
                  <c:v>100</c:v>
                </c:pt>
                <c:pt idx="2">
                  <c:v>100</c:v>
                </c:pt>
                <c:pt idx="3">
                  <c:v>95.270270270270274</c:v>
                </c:pt>
                <c:pt idx="4">
                  <c:v>92.110810810810818</c:v>
                </c:pt>
                <c:pt idx="5">
                  <c:v>88.789189189189187</c:v>
                </c:pt>
                <c:pt idx="6">
                  <c:v>78.778378378378378</c:v>
                </c:pt>
                <c:pt idx="7">
                  <c:v>68.462162162162159</c:v>
                </c:pt>
                <c:pt idx="8">
                  <c:v>60.137837837837836</c:v>
                </c:pt>
                <c:pt idx="9">
                  <c:v>53.564864864864866</c:v>
                </c:pt>
                <c:pt idx="10">
                  <c:v>47.529729729729731</c:v>
                </c:pt>
                <c:pt idx="11">
                  <c:v>42.324324324324323</c:v>
                </c:pt>
                <c:pt idx="12">
                  <c:v>39.464864864864865</c:v>
                </c:pt>
              </c:numCache>
            </c:numRef>
          </c:yVal>
          <c:smooth val="1"/>
          <c:extLst>
            <c:ext xmlns:c16="http://schemas.microsoft.com/office/drawing/2014/chart" uri="{C3380CC4-5D6E-409C-BE32-E72D297353CC}">
              <c16:uniqueId val="{00000000-B212-4BFE-8B39-D34EE971E9B7}"/>
            </c:ext>
          </c:extLst>
        </c:ser>
        <c:ser>
          <c:idx val="0"/>
          <c:order val="1"/>
          <c:tx>
            <c:v>Calculated Optimal (Target) Gradation</c:v>
          </c:tx>
          <c:spPr>
            <a:ln w="34925" cap="rnd">
              <a:solidFill>
                <a:schemeClr val="tx1"/>
              </a:solidFill>
              <a:prstDash val="dash"/>
              <a:round/>
            </a:ln>
            <a:effectLst/>
          </c:spPr>
          <c:marker>
            <c:symbol val="square"/>
            <c:size val="8"/>
            <c:spPr>
              <a:solidFill>
                <a:schemeClr val="tx1"/>
              </a:solidFill>
              <a:ln w="9525">
                <a:solidFill>
                  <a:schemeClr val="tx1"/>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Sheet1!$C$38:$C$50</c:f>
              <c:numCache>
                <c:formatCode>0.0</c:formatCode>
                <c:ptCount val="13"/>
                <c:pt idx="0">
                  <c:v>100</c:v>
                </c:pt>
                <c:pt idx="1">
                  <c:v>100</c:v>
                </c:pt>
                <c:pt idx="2">
                  <c:v>100</c:v>
                </c:pt>
                <c:pt idx="3">
                  <c:v>90.338309534105676</c:v>
                </c:pt>
                <c:pt idx="4">
                  <c:v>78.458409789675073</c:v>
                </c:pt>
                <c:pt idx="5">
                  <c:v>70.904105110895713</c:v>
                </c:pt>
                <c:pt idx="6">
                  <c:v>55.650700150584598</c:v>
                </c:pt>
                <c:pt idx="7">
                  <c:v>43.662654374968987</c:v>
                </c:pt>
                <c:pt idx="8">
                  <c:v>34.257024294562669</c:v>
                </c:pt>
                <c:pt idx="9">
                  <c:v>26.877516502776523</c:v>
                </c:pt>
                <c:pt idx="10">
                  <c:v>21.075260744227378</c:v>
                </c:pt>
                <c:pt idx="11">
                  <c:v>16.554779216004007</c:v>
                </c:pt>
                <c:pt idx="12">
                  <c:v>13.019060385623812</c:v>
                </c:pt>
              </c:numCache>
            </c:numRef>
          </c:yVal>
          <c:smooth val="1"/>
          <c:extLst>
            <c:ext xmlns:c16="http://schemas.microsoft.com/office/drawing/2014/chart" uri="{C3380CC4-5D6E-409C-BE32-E72D297353CC}">
              <c16:uniqueId val="{00000001-B212-4BFE-8B39-D34EE971E9B7}"/>
            </c:ext>
          </c:extLst>
        </c:ser>
        <c:ser>
          <c:idx val="6"/>
          <c:order val="2"/>
          <c:tx>
            <c:v>Target Virgin Material Gradation</c:v>
          </c:tx>
          <c:spPr>
            <a:ln w="19050" cap="rnd">
              <a:solidFill>
                <a:srgbClr val="92D050"/>
              </a:solidFill>
              <a:round/>
            </a:ln>
            <a:effectLst/>
          </c:spPr>
          <c:marker>
            <c:symbol val="circle"/>
            <c:size val="5"/>
            <c:spPr>
              <a:solidFill>
                <a:srgbClr val="92D050"/>
              </a:solidFill>
              <a:ln w="9525">
                <a:solidFill>
                  <a:srgbClr val="92D050"/>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Sheet1!$K$38:$K$50</c:f>
              <c:numCache>
                <c:formatCode>0.0</c:formatCode>
                <c:ptCount val="13"/>
                <c:pt idx="0">
                  <c:v>100</c:v>
                </c:pt>
                <c:pt idx="1">
                  <c:v>100</c:v>
                </c:pt>
                <c:pt idx="2">
                  <c:v>100</c:v>
                </c:pt>
                <c:pt idx="3">
                  <c:v>85.40617626064936</c:v>
                </c:pt>
                <c:pt idx="4">
                  <c:v>64.805945105578544</c:v>
                </c:pt>
                <c:pt idx="5">
                  <c:v>53.019067184549883</c:v>
                </c:pt>
                <c:pt idx="6">
                  <c:v>32.523195773265115</c:v>
                </c:pt>
                <c:pt idx="7">
                  <c:v>18.863157586632305</c:v>
                </c:pt>
                <c:pt idx="8">
                  <c:v>8.376185280865176</c:v>
                </c:pt>
                <c:pt idx="9">
                  <c:v>0.19009934213301216</c:v>
                </c:pt>
                <c:pt idx="10">
                  <c:v>0</c:v>
                </c:pt>
                <c:pt idx="11">
                  <c:v>0</c:v>
                </c:pt>
                <c:pt idx="12">
                  <c:v>0</c:v>
                </c:pt>
              </c:numCache>
            </c:numRef>
          </c:yVal>
          <c:smooth val="1"/>
          <c:extLst>
            <c:ext xmlns:c16="http://schemas.microsoft.com/office/drawing/2014/chart" uri="{C3380CC4-5D6E-409C-BE32-E72D297353CC}">
              <c16:uniqueId val="{00000000-74EA-4946-B6B2-03C307EDE7E0}"/>
            </c:ext>
          </c:extLst>
        </c:ser>
        <c:ser>
          <c:idx val="3"/>
          <c:order val="3"/>
          <c:tx>
            <c:v>Optimized Quarry Virgin Material Gradation</c:v>
          </c:tx>
          <c:spPr>
            <a:ln w="19050" cap="rnd">
              <a:solidFill>
                <a:schemeClr val="accent4"/>
              </a:solidFill>
              <a:round/>
            </a:ln>
            <a:effectLst/>
          </c:spPr>
          <c:marker>
            <c:symbol val="triangle"/>
            <c:size val="7"/>
            <c:spPr>
              <a:solidFill>
                <a:schemeClr val="accent4"/>
              </a:solidFill>
              <a:ln w="9525">
                <a:solidFill>
                  <a:schemeClr val="accent4"/>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Sheet1!$J$38:$J$50</c:f>
              <c:numCache>
                <c:formatCode>0.0</c:formatCode>
                <c:ptCount val="13"/>
                <c:pt idx="0">
                  <c:v>100.00000056092956</c:v>
                </c:pt>
                <c:pt idx="1">
                  <c:v>100.00000056092956</c:v>
                </c:pt>
                <c:pt idx="2">
                  <c:v>94.261928895739118</c:v>
                </c:pt>
                <c:pt idx="3">
                  <c:v>77.789679041845957</c:v>
                </c:pt>
                <c:pt idx="4">
                  <c:v>54.952286840259198</c:v>
                </c:pt>
                <c:pt idx="5">
                  <c:v>44.059394228663592</c:v>
                </c:pt>
                <c:pt idx="6">
                  <c:v>31.793572288352529</c:v>
                </c:pt>
                <c:pt idx="7">
                  <c:v>24.845179221873689</c:v>
                </c:pt>
                <c:pt idx="8">
                  <c:v>18.896786161004151</c:v>
                </c:pt>
                <c:pt idx="9">
                  <c:v>14.653943157402454</c:v>
                </c:pt>
                <c:pt idx="10">
                  <c:v>11.401557465759641</c:v>
                </c:pt>
                <c:pt idx="11">
                  <c:v>9.3594931754052269</c:v>
                </c:pt>
                <c:pt idx="12">
                  <c:v>7.5809146553298223</c:v>
                </c:pt>
              </c:numCache>
            </c:numRef>
          </c:yVal>
          <c:smooth val="1"/>
          <c:extLst>
            <c:ext xmlns:c16="http://schemas.microsoft.com/office/drawing/2014/chart" uri="{C3380CC4-5D6E-409C-BE32-E72D297353CC}">
              <c16:uniqueId val="{00000002-B212-4BFE-8B39-D34EE971E9B7}"/>
            </c:ext>
          </c:extLst>
        </c:ser>
        <c:ser>
          <c:idx val="4"/>
          <c:order val="4"/>
          <c:tx>
            <c:v>Final Gradation with Target Virgin Material</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Sheet1!$L$38:$L$50</c:f>
              <c:numCache>
                <c:formatCode>0.0</c:formatCode>
                <c:ptCount val="13"/>
                <c:pt idx="0">
                  <c:v>100</c:v>
                </c:pt>
                <c:pt idx="1">
                  <c:v>100</c:v>
                </c:pt>
                <c:pt idx="2">
                  <c:v>100</c:v>
                </c:pt>
                <c:pt idx="3">
                  <c:v>90.338223265459817</c:v>
                </c:pt>
                <c:pt idx="4">
                  <c:v>78.458377958194689</c:v>
                </c:pt>
                <c:pt idx="5">
                  <c:v>70.904128186869542</c:v>
                </c:pt>
                <c:pt idx="6">
                  <c:v>55.650787075821746</c:v>
                </c:pt>
                <c:pt idx="7">
                  <c:v>43.662659874397235</c:v>
                </c:pt>
                <c:pt idx="8">
                  <c:v>34.257011559351504</c:v>
                </c:pt>
                <c:pt idx="9">
                  <c:v>26.877482103498938</c:v>
                </c:pt>
                <c:pt idx="10">
                  <c:v>23.764864864864865</c:v>
                </c:pt>
                <c:pt idx="11">
                  <c:v>21.162162162162161</c:v>
                </c:pt>
                <c:pt idx="12">
                  <c:v>19.732432432432432</c:v>
                </c:pt>
              </c:numCache>
            </c:numRef>
          </c:yVal>
          <c:smooth val="1"/>
          <c:extLst>
            <c:ext xmlns:c16="http://schemas.microsoft.com/office/drawing/2014/chart" uri="{C3380CC4-5D6E-409C-BE32-E72D297353CC}">
              <c16:uniqueId val="{00000001-74EA-4946-B6B2-03C307EDE7E0}"/>
            </c:ext>
          </c:extLst>
        </c:ser>
        <c:ser>
          <c:idx val="5"/>
          <c:order val="5"/>
          <c:tx>
            <c:v>Final Gradation with Optimized Virgin Material</c:v>
          </c:tx>
          <c:spPr>
            <a:ln w="19050" cap="rnd">
              <a:solidFill>
                <a:schemeClr val="accent6"/>
              </a:solidFill>
              <a:round/>
            </a:ln>
            <a:effectLst/>
          </c:spPr>
          <c:marker>
            <c:symbol val="x"/>
            <c:size val="7"/>
            <c:spPr>
              <a:noFill/>
              <a:ln w="9525">
                <a:solidFill>
                  <a:schemeClr val="accent6"/>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Sheet1!$M$38:$M$50</c:f>
              <c:numCache>
                <c:formatCode>0.0</c:formatCode>
                <c:ptCount val="13"/>
                <c:pt idx="0">
                  <c:v>100.00000028046477</c:v>
                </c:pt>
                <c:pt idx="1">
                  <c:v>100.00000028046477</c:v>
                </c:pt>
                <c:pt idx="2">
                  <c:v>97.130964447869559</c:v>
                </c:pt>
                <c:pt idx="3">
                  <c:v>86.529974656058116</c:v>
                </c:pt>
                <c:pt idx="4">
                  <c:v>73.531548825535012</c:v>
                </c:pt>
                <c:pt idx="5">
                  <c:v>66.42429170892639</c:v>
                </c:pt>
                <c:pt idx="6">
                  <c:v>55.285975333365457</c:v>
                </c:pt>
                <c:pt idx="7">
                  <c:v>46.653670692017926</c:v>
                </c:pt>
                <c:pt idx="8">
                  <c:v>39.517311999420997</c:v>
                </c:pt>
                <c:pt idx="9">
                  <c:v>34.109404011133662</c:v>
                </c:pt>
                <c:pt idx="10">
                  <c:v>29.465643597744688</c:v>
                </c:pt>
                <c:pt idx="11">
                  <c:v>25.841908749864775</c:v>
                </c:pt>
                <c:pt idx="12">
                  <c:v>23.522889760097343</c:v>
                </c:pt>
              </c:numCache>
            </c:numRef>
          </c:yVal>
          <c:smooth val="1"/>
          <c:extLst>
            <c:ext xmlns:c16="http://schemas.microsoft.com/office/drawing/2014/chart" uri="{C3380CC4-5D6E-409C-BE32-E72D297353CC}">
              <c16:uniqueId val="{00000002-74EA-4946-B6B2-03C307EDE7E0}"/>
            </c:ext>
          </c:extLst>
        </c:ser>
        <c:ser>
          <c:idx val="2"/>
          <c:order val="6"/>
          <c:spPr>
            <a:ln w="0" cap="rnd">
              <a:solidFill>
                <a:schemeClr val="bg1">
                  <a:lumMod val="50000"/>
                </a:schemeClr>
              </a:solidFill>
              <a:round/>
            </a:ln>
            <a:effectLst/>
          </c:spPr>
          <c:marker>
            <c:symbol val="none"/>
          </c:marker>
          <c:xVal>
            <c:numRef>
              <c:f>Sheet1!$Q$2:$Q$44</c:f>
              <c:numCache>
                <c:formatCode>General</c:formatCode>
                <c:ptCount val="43"/>
                <c:pt idx="0">
                  <c:v>50.8</c:v>
                </c:pt>
                <c:pt idx="1">
                  <c:v>50.8</c:v>
                </c:pt>
                <c:pt idx="3">
                  <c:v>37.5</c:v>
                </c:pt>
                <c:pt idx="4">
                  <c:v>37.5</c:v>
                </c:pt>
                <c:pt idx="6">
                  <c:v>25.4</c:v>
                </c:pt>
                <c:pt idx="7">
                  <c:v>25.4</c:v>
                </c:pt>
                <c:pt idx="9">
                  <c:v>19.049999999999997</c:v>
                </c:pt>
                <c:pt idx="10">
                  <c:v>19.049999999999997</c:v>
                </c:pt>
                <c:pt idx="12">
                  <c:v>12.7</c:v>
                </c:pt>
                <c:pt idx="13">
                  <c:v>12.7</c:v>
                </c:pt>
                <c:pt idx="15">
                  <c:v>9.51</c:v>
                </c:pt>
                <c:pt idx="18">
                  <c:v>4.75</c:v>
                </c:pt>
                <c:pt idx="19">
                  <c:v>4.75</c:v>
                </c:pt>
                <c:pt idx="21">
                  <c:v>2.38</c:v>
                </c:pt>
                <c:pt idx="22">
                  <c:v>2.38</c:v>
                </c:pt>
                <c:pt idx="26">
                  <c:v>1.19</c:v>
                </c:pt>
                <c:pt idx="27">
                  <c:v>1.19</c:v>
                </c:pt>
                <c:pt idx="29">
                  <c:v>0.59499999999999997</c:v>
                </c:pt>
                <c:pt idx="30">
                  <c:v>0.59499999999999997</c:v>
                </c:pt>
                <c:pt idx="32">
                  <c:v>9.51</c:v>
                </c:pt>
                <c:pt idx="33">
                  <c:v>9.51</c:v>
                </c:pt>
                <c:pt idx="35">
                  <c:v>0.29699999999999999</c:v>
                </c:pt>
                <c:pt idx="36">
                  <c:v>0.29699999999999999</c:v>
                </c:pt>
                <c:pt idx="38">
                  <c:v>0.14899999999999999</c:v>
                </c:pt>
                <c:pt idx="39">
                  <c:v>0.14899999999999999</c:v>
                </c:pt>
                <c:pt idx="41">
                  <c:v>7.4999999999999997E-2</c:v>
                </c:pt>
                <c:pt idx="42">
                  <c:v>7.4999999999999997E-2</c:v>
                </c:pt>
              </c:numCache>
            </c:numRef>
          </c:xVal>
          <c:yVal>
            <c:numRef>
              <c:f>Sheet1!$R$2:$R$44</c:f>
              <c:numCache>
                <c:formatCode>General</c:formatCode>
                <c:ptCount val="43"/>
                <c:pt idx="0">
                  <c:v>100</c:v>
                </c:pt>
                <c:pt idx="1">
                  <c:v>0</c:v>
                </c:pt>
                <c:pt idx="3">
                  <c:v>100</c:v>
                </c:pt>
                <c:pt idx="4">
                  <c:v>0</c:v>
                </c:pt>
                <c:pt idx="6">
                  <c:v>100</c:v>
                </c:pt>
                <c:pt idx="7">
                  <c:v>0</c:v>
                </c:pt>
                <c:pt idx="9">
                  <c:v>100</c:v>
                </c:pt>
                <c:pt idx="10">
                  <c:v>0</c:v>
                </c:pt>
                <c:pt idx="12">
                  <c:v>100</c:v>
                </c:pt>
                <c:pt idx="13">
                  <c:v>0</c:v>
                </c:pt>
                <c:pt idx="15">
                  <c:v>100</c:v>
                </c:pt>
                <c:pt idx="18">
                  <c:v>100</c:v>
                </c:pt>
                <c:pt idx="19">
                  <c:v>0</c:v>
                </c:pt>
                <c:pt idx="21">
                  <c:v>100</c:v>
                </c:pt>
                <c:pt idx="22">
                  <c:v>0</c:v>
                </c:pt>
                <c:pt idx="26">
                  <c:v>100</c:v>
                </c:pt>
                <c:pt idx="27">
                  <c:v>0</c:v>
                </c:pt>
                <c:pt idx="29">
                  <c:v>100</c:v>
                </c:pt>
                <c:pt idx="30">
                  <c:v>0</c:v>
                </c:pt>
                <c:pt idx="32">
                  <c:v>100</c:v>
                </c:pt>
                <c:pt idx="33">
                  <c:v>0</c:v>
                </c:pt>
                <c:pt idx="35">
                  <c:v>100</c:v>
                </c:pt>
                <c:pt idx="36">
                  <c:v>0</c:v>
                </c:pt>
                <c:pt idx="38">
                  <c:v>100</c:v>
                </c:pt>
                <c:pt idx="39">
                  <c:v>0</c:v>
                </c:pt>
                <c:pt idx="41">
                  <c:v>100</c:v>
                </c:pt>
                <c:pt idx="42">
                  <c:v>0</c:v>
                </c:pt>
              </c:numCache>
            </c:numRef>
          </c:yVal>
          <c:smooth val="1"/>
          <c:extLst>
            <c:ext xmlns:c16="http://schemas.microsoft.com/office/drawing/2014/chart" uri="{C3380CC4-5D6E-409C-BE32-E72D297353CC}">
              <c16:uniqueId val="{00000004-B212-4BFE-8B39-D34EE971E9B7}"/>
            </c:ext>
          </c:extLst>
        </c:ser>
        <c:dLbls>
          <c:showLegendKey val="0"/>
          <c:showVal val="0"/>
          <c:showCatName val="0"/>
          <c:showSerName val="0"/>
          <c:showPercent val="0"/>
          <c:showBubbleSize val="0"/>
        </c:dLbls>
        <c:axId val="245264448"/>
        <c:axId val="245264840"/>
      </c:scatterChart>
      <c:valAx>
        <c:axId val="245264448"/>
        <c:scaling>
          <c:logBase val="10"/>
          <c:orientation val="minMax"/>
        </c:scaling>
        <c:delete val="0"/>
        <c:axPos val="b"/>
        <c:majorGridlines>
          <c:spPr>
            <a:ln w="9525" cap="flat" cmpd="sng" algn="ctr">
              <a:noFill/>
              <a:round/>
            </a:ln>
            <a:effectLst/>
          </c:spPr>
        </c:majorGridlines>
        <c:minorGridlines>
          <c:spPr>
            <a:ln w="9525" cap="flat" cmpd="sng" algn="ctr">
              <a:noFill/>
              <a:round/>
            </a:ln>
            <a:effectLst/>
          </c:spPr>
        </c:minorGridlines>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rPr>
                  <a:t>Sieve Sizes (mm)</a:t>
                </a:r>
              </a:p>
            </c:rich>
          </c:tx>
          <c:layout>
            <c:manualLayout>
              <c:xMode val="edge"/>
              <c:yMode val="edge"/>
              <c:x val="0.39838993979594151"/>
              <c:y val="0.7800203403912995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45264840"/>
        <c:crosses val="autoZero"/>
        <c:crossBetween val="midCat"/>
      </c:valAx>
      <c:valAx>
        <c:axId val="245264840"/>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rPr>
                  <a:t>Percent Finer</a:t>
                </a:r>
                <a:r>
                  <a:rPr lang="en-US" baseline="0">
                    <a:solidFill>
                      <a:schemeClr val="tx1"/>
                    </a:solidFill>
                  </a:rPr>
                  <a:t> </a:t>
                </a:r>
                <a:r>
                  <a:rPr lang="en-US">
                    <a:solidFill>
                      <a:schemeClr val="tx1"/>
                    </a:solidFill>
                  </a:rPr>
                  <a:t>(%)</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45264448"/>
        <c:crossesAt val="1.0000000000000002E-2"/>
        <c:crossBetween val="midCat"/>
      </c:valAx>
      <c:spPr>
        <a:noFill/>
        <a:ln>
          <a:solidFill>
            <a:schemeClr val="tx1"/>
          </a:solidFill>
        </a:ln>
        <a:effectLst/>
      </c:spPr>
    </c:plotArea>
    <c:legend>
      <c:legendPos val="r"/>
      <c:legendEntry>
        <c:idx val="6"/>
        <c:delete val="1"/>
      </c:legendEntry>
      <c:layout>
        <c:manualLayout>
          <c:xMode val="edge"/>
          <c:yMode val="edge"/>
          <c:x val="3.8694081476707085E-3"/>
          <c:y val="0.84618734283725139"/>
          <c:w val="0.99209287057886564"/>
          <c:h val="0.14542924097565268"/>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8626</xdr:colOff>
          <xdr:row>30</xdr:row>
          <xdr:rowOff>17253</xdr:rowOff>
        </xdr:from>
        <xdr:to>
          <xdr:col>12</xdr:col>
          <xdr:colOff>845389</xdr:colOff>
          <xdr:row>34</xdr:row>
          <xdr:rowOff>60385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RUN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17253</xdr:colOff>
          <xdr:row>25</xdr:row>
          <xdr:rowOff>60385</xdr:rowOff>
        </xdr:from>
        <xdr:to>
          <xdr:col>12</xdr:col>
          <xdr:colOff>854015</xdr:colOff>
          <xdr:row>29</xdr:row>
          <xdr:rowOff>146649</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INSTALL SOLVER</a:t>
              </a:r>
            </a:p>
          </xdr:txBody>
        </xdr:sp>
        <xdr:clientData fPrintsWithSheet="0"/>
      </xdr:twoCellAnchor>
    </mc:Choice>
    <mc:Fallback/>
  </mc:AlternateContent>
  <xdr:twoCellAnchor>
    <xdr:from>
      <xdr:col>0</xdr:col>
      <xdr:colOff>22412</xdr:colOff>
      <xdr:row>52</xdr:row>
      <xdr:rowOff>168087</xdr:rowOff>
    </xdr:from>
    <xdr:to>
      <xdr:col>5</xdr:col>
      <xdr:colOff>680357</xdr:colOff>
      <xdr:row>77</xdr:row>
      <xdr:rowOff>122715</xdr:rowOff>
    </xdr:to>
    <xdr:grpSp>
      <xdr:nvGrpSpPr>
        <xdr:cNvPr id="49" name="Group 48">
          <a:extLst>
            <a:ext uri="{FF2B5EF4-FFF2-40B4-BE49-F238E27FC236}">
              <a16:creationId xmlns:a16="http://schemas.microsoft.com/office/drawing/2014/main" id="{00000000-0008-0000-0000-000031000000}"/>
            </a:ext>
          </a:extLst>
        </xdr:cNvPr>
        <xdr:cNvGrpSpPr/>
      </xdr:nvGrpSpPr>
      <xdr:grpSpPr>
        <a:xfrm>
          <a:off x="22412" y="10890721"/>
          <a:ext cx="6247862" cy="4509375"/>
          <a:chOff x="208607" y="9392820"/>
          <a:chExt cx="6330448" cy="4113631"/>
        </a:xfrm>
      </xdr:grpSpPr>
      <xdr:graphicFrame macro="">
        <xdr:nvGraphicFramePr>
          <xdr:cNvPr id="50" name="Chart 49">
            <a:extLst>
              <a:ext uri="{FF2B5EF4-FFF2-40B4-BE49-F238E27FC236}">
                <a16:creationId xmlns:a16="http://schemas.microsoft.com/office/drawing/2014/main" id="{00000000-0008-0000-0000-000032000000}"/>
              </a:ext>
            </a:extLst>
          </xdr:cNvPr>
          <xdr:cNvGraphicFramePr/>
        </xdr:nvGraphicFramePr>
        <xdr:xfrm>
          <a:off x="208607" y="9552623"/>
          <a:ext cx="6330448" cy="395382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1" name="TextBox 50">
            <a:extLst>
              <a:ext uri="{FF2B5EF4-FFF2-40B4-BE49-F238E27FC236}">
                <a16:creationId xmlns:a16="http://schemas.microsoft.com/office/drawing/2014/main" id="{00000000-0008-0000-0000-000033000000}"/>
              </a:ext>
            </a:extLst>
          </xdr:cNvPr>
          <xdr:cNvSpPr txBox="1"/>
        </xdr:nvSpPr>
        <xdr:spPr>
          <a:xfrm rot="5400000">
            <a:off x="5480867"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1.5 in</a:t>
            </a:r>
          </a:p>
        </xdr:txBody>
      </xdr:sp>
      <xdr:sp macro="" textlink="">
        <xdr:nvSpPr>
          <xdr:cNvPr id="52" name="TextBox 51">
            <a:extLst>
              <a:ext uri="{FF2B5EF4-FFF2-40B4-BE49-F238E27FC236}">
                <a16:creationId xmlns:a16="http://schemas.microsoft.com/office/drawing/2014/main" id="{00000000-0008-0000-0000-000034000000}"/>
              </a:ext>
            </a:extLst>
          </xdr:cNvPr>
          <xdr:cNvSpPr txBox="1"/>
        </xdr:nvSpPr>
        <xdr:spPr>
          <a:xfrm rot="5400000">
            <a:off x="5233638" y="9566656"/>
            <a:ext cx="57626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a:t>
            </a:r>
          </a:p>
        </xdr:txBody>
      </xdr:sp>
      <xdr:sp macro="" textlink="">
        <xdr:nvSpPr>
          <xdr:cNvPr id="53" name="TextBox 52">
            <a:extLst>
              <a:ext uri="{FF2B5EF4-FFF2-40B4-BE49-F238E27FC236}">
                <a16:creationId xmlns:a16="http://schemas.microsoft.com/office/drawing/2014/main" id="{00000000-0008-0000-0000-000035000000}"/>
              </a:ext>
            </a:extLst>
          </xdr:cNvPr>
          <xdr:cNvSpPr txBox="1"/>
        </xdr:nvSpPr>
        <xdr:spPr>
          <a:xfrm rot="5400000">
            <a:off x="5066950"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3/4</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a:t>
            </a:r>
          </a:p>
        </xdr:txBody>
      </xdr:sp>
      <xdr:sp macro="" textlink="">
        <xdr:nvSpPr>
          <xdr:cNvPr id="54" name="TextBox 53">
            <a:extLst>
              <a:ext uri="{FF2B5EF4-FFF2-40B4-BE49-F238E27FC236}">
                <a16:creationId xmlns:a16="http://schemas.microsoft.com/office/drawing/2014/main" id="{00000000-0008-0000-0000-000036000000}"/>
              </a:ext>
            </a:extLst>
          </xdr:cNvPr>
          <xdr:cNvSpPr txBox="1"/>
        </xdr:nvSpPr>
        <xdr:spPr>
          <a:xfrm rot="5400000">
            <a:off x="4822273"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1/2</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a:t>
            </a:r>
          </a:p>
        </xdr:txBody>
      </xdr:sp>
      <xdr:sp macro="" textlink="">
        <xdr:nvSpPr>
          <xdr:cNvPr id="55" name="TextBox 54">
            <a:extLst>
              <a:ext uri="{FF2B5EF4-FFF2-40B4-BE49-F238E27FC236}">
                <a16:creationId xmlns:a16="http://schemas.microsoft.com/office/drawing/2014/main" id="{00000000-0008-0000-0000-000037000000}"/>
              </a:ext>
            </a:extLst>
          </xdr:cNvPr>
          <xdr:cNvSpPr txBox="1"/>
        </xdr:nvSpPr>
        <xdr:spPr>
          <a:xfrm rot="5400000">
            <a:off x="4657729" y="9559514"/>
            <a:ext cx="576263"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3/8</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a:t>
            </a:r>
          </a:p>
        </xdr:txBody>
      </xdr:sp>
      <xdr:sp macro="" textlink="">
        <xdr:nvSpPr>
          <xdr:cNvPr id="56" name="TextBox 55">
            <a:extLst>
              <a:ext uri="{FF2B5EF4-FFF2-40B4-BE49-F238E27FC236}">
                <a16:creationId xmlns:a16="http://schemas.microsoft.com/office/drawing/2014/main" id="{00000000-0008-0000-0000-000038000000}"/>
              </a:ext>
            </a:extLst>
          </xdr:cNvPr>
          <xdr:cNvSpPr txBox="1"/>
        </xdr:nvSpPr>
        <xdr:spPr>
          <a:xfrm rot="5400000">
            <a:off x="4227976" y="9569043"/>
            <a:ext cx="576263" cy="223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#4</a:t>
            </a:r>
            <a:r>
              <a:rPr lang="en-US" sz="1100" baseline="0">
                <a:latin typeface="Arial" panose="020B0604020202020204" pitchFamily="34" charset="0"/>
                <a:cs typeface="Arial" panose="020B0604020202020204" pitchFamily="34" charset="0"/>
              </a:rPr>
              <a:t> </a:t>
            </a:r>
            <a:endParaRPr lang="en-US" sz="1100">
              <a:latin typeface="Arial" panose="020B0604020202020204" pitchFamily="34" charset="0"/>
              <a:cs typeface="Arial" panose="020B0604020202020204" pitchFamily="34" charset="0"/>
            </a:endParaRPr>
          </a:p>
        </xdr:txBody>
      </xdr:sp>
      <xdr:sp macro="" textlink="">
        <xdr:nvSpPr>
          <xdr:cNvPr id="57" name="TextBox 56">
            <a:extLst>
              <a:ext uri="{FF2B5EF4-FFF2-40B4-BE49-F238E27FC236}">
                <a16:creationId xmlns:a16="http://schemas.microsoft.com/office/drawing/2014/main" id="{00000000-0008-0000-0000-000039000000}"/>
              </a:ext>
            </a:extLst>
          </xdr:cNvPr>
          <xdr:cNvSpPr txBox="1"/>
        </xdr:nvSpPr>
        <xdr:spPr>
          <a:xfrm rot="5400000">
            <a:off x="3800882"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#8</a:t>
            </a:r>
          </a:p>
        </xdr:txBody>
      </xdr:sp>
      <xdr:sp macro="" textlink="">
        <xdr:nvSpPr>
          <xdr:cNvPr id="58" name="TextBox 57">
            <a:extLst>
              <a:ext uri="{FF2B5EF4-FFF2-40B4-BE49-F238E27FC236}">
                <a16:creationId xmlns:a16="http://schemas.microsoft.com/office/drawing/2014/main" id="{00000000-0008-0000-0000-00003A000000}"/>
              </a:ext>
            </a:extLst>
          </xdr:cNvPr>
          <xdr:cNvSpPr txBox="1"/>
        </xdr:nvSpPr>
        <xdr:spPr>
          <a:xfrm rot="5400000">
            <a:off x="3376027"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#16</a:t>
            </a:r>
          </a:p>
        </xdr:txBody>
      </xdr:sp>
      <xdr:sp macro="" textlink="">
        <xdr:nvSpPr>
          <xdr:cNvPr id="59" name="TextBox 58">
            <a:extLst>
              <a:ext uri="{FF2B5EF4-FFF2-40B4-BE49-F238E27FC236}">
                <a16:creationId xmlns:a16="http://schemas.microsoft.com/office/drawing/2014/main" id="{00000000-0008-0000-0000-00003B000000}"/>
              </a:ext>
            </a:extLst>
          </xdr:cNvPr>
          <xdr:cNvSpPr txBox="1"/>
        </xdr:nvSpPr>
        <xdr:spPr>
          <a:xfrm rot="5400000">
            <a:off x="2970888" y="9533321"/>
            <a:ext cx="576263"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#30</a:t>
            </a:r>
          </a:p>
        </xdr:txBody>
      </xdr:sp>
      <xdr:sp macro="" textlink="">
        <xdr:nvSpPr>
          <xdr:cNvPr id="60" name="TextBox 59">
            <a:extLst>
              <a:ext uri="{FF2B5EF4-FFF2-40B4-BE49-F238E27FC236}">
                <a16:creationId xmlns:a16="http://schemas.microsoft.com/office/drawing/2014/main" id="{00000000-0008-0000-0000-00003C000000}"/>
              </a:ext>
            </a:extLst>
          </xdr:cNvPr>
          <xdr:cNvSpPr txBox="1"/>
        </xdr:nvSpPr>
        <xdr:spPr>
          <a:xfrm rot="5400000">
            <a:off x="2554521"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#50</a:t>
            </a:r>
          </a:p>
        </xdr:txBody>
      </xdr:sp>
      <xdr:sp macro="" textlink="">
        <xdr:nvSpPr>
          <xdr:cNvPr id="61" name="TextBox 60">
            <a:extLst>
              <a:ext uri="{FF2B5EF4-FFF2-40B4-BE49-F238E27FC236}">
                <a16:creationId xmlns:a16="http://schemas.microsoft.com/office/drawing/2014/main" id="{00000000-0008-0000-0000-00003D000000}"/>
              </a:ext>
            </a:extLst>
          </xdr:cNvPr>
          <xdr:cNvSpPr txBox="1"/>
        </xdr:nvSpPr>
        <xdr:spPr>
          <a:xfrm rot="5400000">
            <a:off x="2169847" y="9561889"/>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#100</a:t>
            </a:r>
          </a:p>
        </xdr:txBody>
      </xdr:sp>
      <xdr:sp macro="" textlink="">
        <xdr:nvSpPr>
          <xdr:cNvPr id="62" name="TextBox 61">
            <a:extLst>
              <a:ext uri="{FF2B5EF4-FFF2-40B4-BE49-F238E27FC236}">
                <a16:creationId xmlns:a16="http://schemas.microsoft.com/office/drawing/2014/main" id="{00000000-0008-0000-0000-00003E000000}"/>
              </a:ext>
            </a:extLst>
          </xdr:cNvPr>
          <xdr:cNvSpPr txBox="1"/>
        </xdr:nvSpPr>
        <xdr:spPr>
          <a:xfrm rot="5400000">
            <a:off x="1718618" y="9542848"/>
            <a:ext cx="57626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#200</a:t>
            </a:r>
          </a:p>
        </xdr:txBody>
      </xdr:sp>
      <xdr:sp macro="" textlink="">
        <xdr:nvSpPr>
          <xdr:cNvPr id="63" name="TextBox 62">
            <a:extLst>
              <a:ext uri="{FF2B5EF4-FFF2-40B4-BE49-F238E27FC236}">
                <a16:creationId xmlns:a16="http://schemas.microsoft.com/office/drawing/2014/main" id="{00000000-0008-0000-0000-00003F000000}"/>
              </a:ext>
            </a:extLst>
          </xdr:cNvPr>
          <xdr:cNvSpPr txBox="1"/>
        </xdr:nvSpPr>
        <xdr:spPr>
          <a:xfrm rot="5400000">
            <a:off x="5652327"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2 in</a:t>
            </a:r>
          </a:p>
        </xdr:txBody>
      </xdr:sp>
    </xdr:grpSp>
    <xdr:clientData/>
  </xdr:twoCellAnchor>
  <xdr:twoCellAnchor>
    <xdr:from>
      <xdr:col>5</xdr:col>
      <xdr:colOff>732146</xdr:colOff>
      <xdr:row>52</xdr:row>
      <xdr:rowOff>163605</xdr:rowOff>
    </xdr:from>
    <xdr:to>
      <xdr:col>12</xdr:col>
      <xdr:colOff>1083531</xdr:colOff>
      <xdr:row>77</xdr:row>
      <xdr:rowOff>118232</xdr:rowOff>
    </xdr:to>
    <xdr:grpSp>
      <xdr:nvGrpSpPr>
        <xdr:cNvPr id="64" name="Group 63">
          <a:extLst>
            <a:ext uri="{FF2B5EF4-FFF2-40B4-BE49-F238E27FC236}">
              <a16:creationId xmlns:a16="http://schemas.microsoft.com/office/drawing/2014/main" id="{00000000-0008-0000-0000-000040000000}"/>
            </a:ext>
          </a:extLst>
        </xdr:cNvPr>
        <xdr:cNvGrpSpPr/>
      </xdr:nvGrpSpPr>
      <xdr:grpSpPr>
        <a:xfrm>
          <a:off x="6322063" y="10886239"/>
          <a:ext cx="7519936" cy="4509374"/>
          <a:chOff x="208607" y="9392820"/>
          <a:chExt cx="6330448" cy="4113630"/>
        </a:xfrm>
      </xdr:grpSpPr>
      <xdr:graphicFrame macro="">
        <xdr:nvGraphicFramePr>
          <xdr:cNvPr id="65" name="Chart 64">
            <a:extLst>
              <a:ext uri="{FF2B5EF4-FFF2-40B4-BE49-F238E27FC236}">
                <a16:creationId xmlns:a16="http://schemas.microsoft.com/office/drawing/2014/main" id="{00000000-0008-0000-0000-000041000000}"/>
              </a:ext>
            </a:extLst>
          </xdr:cNvPr>
          <xdr:cNvGraphicFramePr/>
        </xdr:nvGraphicFramePr>
        <xdr:xfrm>
          <a:off x="208607" y="9552622"/>
          <a:ext cx="6330448" cy="3953828"/>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6" name="TextBox 65">
            <a:extLst>
              <a:ext uri="{FF2B5EF4-FFF2-40B4-BE49-F238E27FC236}">
                <a16:creationId xmlns:a16="http://schemas.microsoft.com/office/drawing/2014/main" id="{00000000-0008-0000-0000-000042000000}"/>
              </a:ext>
            </a:extLst>
          </xdr:cNvPr>
          <xdr:cNvSpPr txBox="1"/>
        </xdr:nvSpPr>
        <xdr:spPr>
          <a:xfrm rot="5400000">
            <a:off x="5480867"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1.5 in</a:t>
            </a:r>
          </a:p>
        </xdr:txBody>
      </xdr:sp>
      <xdr:sp macro="" textlink="">
        <xdr:nvSpPr>
          <xdr:cNvPr id="67" name="TextBox 66">
            <a:extLst>
              <a:ext uri="{FF2B5EF4-FFF2-40B4-BE49-F238E27FC236}">
                <a16:creationId xmlns:a16="http://schemas.microsoft.com/office/drawing/2014/main" id="{00000000-0008-0000-0000-000043000000}"/>
              </a:ext>
            </a:extLst>
          </xdr:cNvPr>
          <xdr:cNvSpPr txBox="1"/>
        </xdr:nvSpPr>
        <xdr:spPr>
          <a:xfrm rot="5400000">
            <a:off x="5233638" y="9566656"/>
            <a:ext cx="57626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a:t>
            </a:r>
          </a:p>
        </xdr:txBody>
      </xdr:sp>
      <xdr:sp macro="" textlink="">
        <xdr:nvSpPr>
          <xdr:cNvPr id="68" name="TextBox 67">
            <a:extLst>
              <a:ext uri="{FF2B5EF4-FFF2-40B4-BE49-F238E27FC236}">
                <a16:creationId xmlns:a16="http://schemas.microsoft.com/office/drawing/2014/main" id="{00000000-0008-0000-0000-000044000000}"/>
              </a:ext>
            </a:extLst>
          </xdr:cNvPr>
          <xdr:cNvSpPr txBox="1"/>
        </xdr:nvSpPr>
        <xdr:spPr>
          <a:xfrm rot="5400000">
            <a:off x="5066950"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3/4</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a:t>
            </a:r>
          </a:p>
        </xdr:txBody>
      </xdr:sp>
      <xdr:sp macro="" textlink="">
        <xdr:nvSpPr>
          <xdr:cNvPr id="69" name="TextBox 68">
            <a:extLst>
              <a:ext uri="{FF2B5EF4-FFF2-40B4-BE49-F238E27FC236}">
                <a16:creationId xmlns:a16="http://schemas.microsoft.com/office/drawing/2014/main" id="{00000000-0008-0000-0000-000045000000}"/>
              </a:ext>
            </a:extLst>
          </xdr:cNvPr>
          <xdr:cNvSpPr txBox="1"/>
        </xdr:nvSpPr>
        <xdr:spPr>
          <a:xfrm rot="5400000">
            <a:off x="4822273"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1/2</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a:t>
            </a:r>
          </a:p>
        </xdr:txBody>
      </xdr:sp>
      <xdr:sp macro="" textlink="">
        <xdr:nvSpPr>
          <xdr:cNvPr id="70" name="TextBox 69">
            <a:extLst>
              <a:ext uri="{FF2B5EF4-FFF2-40B4-BE49-F238E27FC236}">
                <a16:creationId xmlns:a16="http://schemas.microsoft.com/office/drawing/2014/main" id="{00000000-0008-0000-0000-000046000000}"/>
              </a:ext>
            </a:extLst>
          </xdr:cNvPr>
          <xdr:cNvSpPr txBox="1"/>
        </xdr:nvSpPr>
        <xdr:spPr>
          <a:xfrm rot="5400000">
            <a:off x="4657729" y="9559514"/>
            <a:ext cx="576263"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3/8</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a:t>
            </a:r>
          </a:p>
        </xdr:txBody>
      </xdr:sp>
      <xdr:sp macro="" textlink="">
        <xdr:nvSpPr>
          <xdr:cNvPr id="71" name="TextBox 70">
            <a:extLst>
              <a:ext uri="{FF2B5EF4-FFF2-40B4-BE49-F238E27FC236}">
                <a16:creationId xmlns:a16="http://schemas.microsoft.com/office/drawing/2014/main" id="{00000000-0008-0000-0000-000047000000}"/>
              </a:ext>
            </a:extLst>
          </xdr:cNvPr>
          <xdr:cNvSpPr txBox="1"/>
        </xdr:nvSpPr>
        <xdr:spPr>
          <a:xfrm rot="5400000">
            <a:off x="4227976" y="9569043"/>
            <a:ext cx="576263" cy="223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#4</a:t>
            </a:r>
            <a:r>
              <a:rPr lang="en-US" sz="1100" baseline="0">
                <a:latin typeface="Arial" panose="020B0604020202020204" pitchFamily="34" charset="0"/>
                <a:cs typeface="Arial" panose="020B0604020202020204" pitchFamily="34" charset="0"/>
              </a:rPr>
              <a:t> </a:t>
            </a:r>
            <a:endParaRPr lang="en-US" sz="1100">
              <a:latin typeface="Arial" panose="020B0604020202020204" pitchFamily="34" charset="0"/>
              <a:cs typeface="Arial" panose="020B0604020202020204" pitchFamily="34" charset="0"/>
            </a:endParaRPr>
          </a:p>
        </xdr:txBody>
      </xdr:sp>
      <xdr:sp macro="" textlink="">
        <xdr:nvSpPr>
          <xdr:cNvPr id="72" name="TextBox 71">
            <a:extLst>
              <a:ext uri="{FF2B5EF4-FFF2-40B4-BE49-F238E27FC236}">
                <a16:creationId xmlns:a16="http://schemas.microsoft.com/office/drawing/2014/main" id="{00000000-0008-0000-0000-000048000000}"/>
              </a:ext>
            </a:extLst>
          </xdr:cNvPr>
          <xdr:cNvSpPr txBox="1"/>
        </xdr:nvSpPr>
        <xdr:spPr>
          <a:xfrm rot="5400000">
            <a:off x="3800882"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#8</a:t>
            </a:r>
          </a:p>
        </xdr:txBody>
      </xdr:sp>
      <xdr:sp macro="" textlink="">
        <xdr:nvSpPr>
          <xdr:cNvPr id="73" name="TextBox 72">
            <a:extLst>
              <a:ext uri="{FF2B5EF4-FFF2-40B4-BE49-F238E27FC236}">
                <a16:creationId xmlns:a16="http://schemas.microsoft.com/office/drawing/2014/main" id="{00000000-0008-0000-0000-000049000000}"/>
              </a:ext>
            </a:extLst>
          </xdr:cNvPr>
          <xdr:cNvSpPr txBox="1"/>
        </xdr:nvSpPr>
        <xdr:spPr>
          <a:xfrm rot="5400000">
            <a:off x="3376027"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#16</a:t>
            </a:r>
          </a:p>
        </xdr:txBody>
      </xdr:sp>
      <xdr:sp macro="" textlink="">
        <xdr:nvSpPr>
          <xdr:cNvPr id="74" name="TextBox 73">
            <a:extLst>
              <a:ext uri="{FF2B5EF4-FFF2-40B4-BE49-F238E27FC236}">
                <a16:creationId xmlns:a16="http://schemas.microsoft.com/office/drawing/2014/main" id="{00000000-0008-0000-0000-00004A000000}"/>
              </a:ext>
            </a:extLst>
          </xdr:cNvPr>
          <xdr:cNvSpPr txBox="1"/>
        </xdr:nvSpPr>
        <xdr:spPr>
          <a:xfrm rot="5400000">
            <a:off x="2970888" y="9533321"/>
            <a:ext cx="576263"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#30</a:t>
            </a:r>
          </a:p>
        </xdr:txBody>
      </xdr:sp>
      <xdr:sp macro="" textlink="">
        <xdr:nvSpPr>
          <xdr:cNvPr id="75" name="TextBox 74">
            <a:extLst>
              <a:ext uri="{FF2B5EF4-FFF2-40B4-BE49-F238E27FC236}">
                <a16:creationId xmlns:a16="http://schemas.microsoft.com/office/drawing/2014/main" id="{00000000-0008-0000-0000-00004B000000}"/>
              </a:ext>
            </a:extLst>
          </xdr:cNvPr>
          <xdr:cNvSpPr txBox="1"/>
        </xdr:nvSpPr>
        <xdr:spPr>
          <a:xfrm rot="5400000">
            <a:off x="2554521"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#50</a:t>
            </a:r>
          </a:p>
        </xdr:txBody>
      </xdr:sp>
      <xdr:sp macro="" textlink="">
        <xdr:nvSpPr>
          <xdr:cNvPr id="76" name="TextBox 75">
            <a:extLst>
              <a:ext uri="{FF2B5EF4-FFF2-40B4-BE49-F238E27FC236}">
                <a16:creationId xmlns:a16="http://schemas.microsoft.com/office/drawing/2014/main" id="{00000000-0008-0000-0000-00004C000000}"/>
              </a:ext>
            </a:extLst>
          </xdr:cNvPr>
          <xdr:cNvSpPr txBox="1"/>
        </xdr:nvSpPr>
        <xdr:spPr>
          <a:xfrm rot="5400000">
            <a:off x="2169847" y="9561889"/>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#100</a:t>
            </a:r>
          </a:p>
        </xdr:txBody>
      </xdr:sp>
      <xdr:sp macro="" textlink="">
        <xdr:nvSpPr>
          <xdr:cNvPr id="77" name="TextBox 76">
            <a:extLst>
              <a:ext uri="{FF2B5EF4-FFF2-40B4-BE49-F238E27FC236}">
                <a16:creationId xmlns:a16="http://schemas.microsoft.com/office/drawing/2014/main" id="{00000000-0008-0000-0000-00004D000000}"/>
              </a:ext>
            </a:extLst>
          </xdr:cNvPr>
          <xdr:cNvSpPr txBox="1"/>
        </xdr:nvSpPr>
        <xdr:spPr>
          <a:xfrm rot="5400000">
            <a:off x="1718618" y="9542848"/>
            <a:ext cx="57626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#200</a:t>
            </a:r>
          </a:p>
        </xdr:txBody>
      </xdr:sp>
      <xdr:sp macro="" textlink="">
        <xdr:nvSpPr>
          <xdr:cNvPr id="78" name="TextBox 77">
            <a:extLst>
              <a:ext uri="{FF2B5EF4-FFF2-40B4-BE49-F238E27FC236}">
                <a16:creationId xmlns:a16="http://schemas.microsoft.com/office/drawing/2014/main" id="{00000000-0008-0000-0000-00004E000000}"/>
              </a:ext>
            </a:extLst>
          </xdr:cNvPr>
          <xdr:cNvSpPr txBox="1"/>
        </xdr:nvSpPr>
        <xdr:spPr>
          <a:xfrm rot="5400000">
            <a:off x="5652327"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2 in</a:t>
            </a:r>
          </a:p>
        </xdr:txBody>
      </xdr:sp>
    </xdr:grpSp>
    <xdr:clientData/>
  </xdr:twoCellAnchor>
  <xdr:oneCellAnchor>
    <xdr:from>
      <xdr:col>0</xdr:col>
      <xdr:colOff>0</xdr:colOff>
      <xdr:row>53</xdr:row>
      <xdr:rowOff>167640</xdr:rowOff>
    </xdr:from>
    <xdr:ext cx="1620765" cy="2988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033760"/>
          <a:ext cx="1620765"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a:latin typeface="Arial" panose="020B0604020202020204" pitchFamily="34" charset="0"/>
              <a:cs typeface="Arial" panose="020B0604020202020204" pitchFamily="34" charset="0"/>
            </a:rPr>
            <a:t>Input Gradations</a:t>
          </a:r>
        </a:p>
      </xdr:txBody>
    </xdr:sp>
    <xdr:clientData/>
  </xdr:oneCellAnchor>
  <xdr:oneCellAnchor>
    <xdr:from>
      <xdr:col>5</xdr:col>
      <xdr:colOff>729343</xdr:colOff>
      <xdr:row>53</xdr:row>
      <xdr:rowOff>169817</xdr:rowOff>
    </xdr:from>
    <xdr:ext cx="2089996" cy="298800"/>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6278496" y="10945393"/>
          <a:ext cx="208999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a:latin typeface="Arial" panose="020B0604020202020204" pitchFamily="34" charset="0"/>
              <a:cs typeface="Arial" panose="020B0604020202020204" pitchFamily="34" charset="0"/>
            </a:rPr>
            <a:t>Calculated Gradations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96"/>
  <sheetViews>
    <sheetView tabSelected="1" view="pageBreakPreview" topLeftCell="A33" zoomScaleNormal="85" zoomScaleSheetLayoutView="100" zoomScalePageLayoutView="85" workbookViewId="0">
      <selection activeCell="D41" sqref="D41"/>
    </sheetView>
  </sheetViews>
  <sheetFormatPr defaultColWidth="9.125" defaultRowHeight="14.3" x14ac:dyDescent="0.25"/>
  <cols>
    <col min="1" max="1" width="13.125" style="7" customWidth="1"/>
    <col min="2" max="2" width="15.125" style="7" customWidth="1"/>
    <col min="3" max="3" width="22.25" style="7" customWidth="1"/>
    <col min="4" max="4" width="14.75" style="7" customWidth="1"/>
    <col min="5" max="5" width="15.75" style="7" customWidth="1"/>
    <col min="6" max="6" width="22.25" style="7" customWidth="1"/>
    <col min="7" max="7" width="11" style="7" customWidth="1"/>
    <col min="8" max="9" width="11.125" style="7" bestFit="1" customWidth="1"/>
    <col min="10" max="10" width="15.875" style="7" customWidth="1"/>
    <col min="11" max="11" width="14.75" style="7" customWidth="1"/>
    <col min="12" max="12" width="17.75" style="7" customWidth="1"/>
    <col min="13" max="13" width="19" style="3" customWidth="1"/>
    <col min="14" max="14" width="9.125" style="3" customWidth="1"/>
    <col min="15" max="16" width="10.125" style="3" customWidth="1"/>
    <col min="17" max="19" width="9.125" style="3" customWidth="1"/>
    <col min="20" max="31" width="9.125" style="2"/>
    <col min="32" max="16384" width="9.125" style="7"/>
  </cols>
  <sheetData>
    <row r="1" spans="1:18" ht="18.7" customHeight="1" x14ac:dyDescent="0.25">
      <c r="A1" s="71" t="s">
        <v>54</v>
      </c>
      <c r="B1" s="72"/>
      <c r="C1" s="72"/>
      <c r="D1" s="72"/>
      <c r="E1" s="72"/>
      <c r="F1" s="72"/>
      <c r="G1" s="72"/>
      <c r="H1" s="72"/>
      <c r="I1" s="72"/>
      <c r="J1" s="72"/>
      <c r="K1" s="72"/>
      <c r="L1" s="72"/>
      <c r="M1" s="72"/>
      <c r="Q1" s="3" t="s">
        <v>22</v>
      </c>
      <c r="R1" s="3" t="s">
        <v>7</v>
      </c>
    </row>
    <row r="2" spans="1:18" ht="14.95" customHeight="1" x14ac:dyDescent="0.25">
      <c r="A2" s="72"/>
      <c r="B2" s="72"/>
      <c r="C2" s="72"/>
      <c r="D2" s="72"/>
      <c r="E2" s="72"/>
      <c r="F2" s="72"/>
      <c r="G2" s="72"/>
      <c r="H2" s="72"/>
      <c r="I2" s="72"/>
      <c r="J2" s="72"/>
      <c r="K2" s="72"/>
      <c r="L2" s="72"/>
      <c r="M2" s="72"/>
      <c r="Q2" s="3">
        <v>50.8</v>
      </c>
      <c r="R2" s="3">
        <v>100</v>
      </c>
    </row>
    <row r="3" spans="1:18" ht="15.8" customHeight="1" x14ac:dyDescent="0.25">
      <c r="A3" s="72"/>
      <c r="B3" s="72"/>
      <c r="C3" s="72"/>
      <c r="D3" s="72"/>
      <c r="E3" s="72"/>
      <c r="F3" s="72"/>
      <c r="G3" s="72"/>
      <c r="H3" s="72"/>
      <c r="I3" s="72"/>
      <c r="J3" s="72"/>
      <c r="K3" s="72"/>
      <c r="L3" s="72"/>
      <c r="M3" s="72"/>
      <c r="Q3" s="3">
        <v>50.8</v>
      </c>
      <c r="R3" s="3">
        <v>0</v>
      </c>
    </row>
    <row r="4" spans="1:18" ht="15.8" customHeight="1" x14ac:dyDescent="0.25">
      <c r="A4" s="72"/>
      <c r="B4" s="72"/>
      <c r="C4" s="72"/>
      <c r="D4" s="72"/>
      <c r="E4" s="72"/>
      <c r="F4" s="72"/>
      <c r="G4" s="72"/>
      <c r="H4" s="72"/>
      <c r="I4" s="72"/>
      <c r="J4" s="72"/>
      <c r="K4" s="72"/>
      <c r="L4" s="72"/>
      <c r="M4" s="72"/>
    </row>
    <row r="5" spans="1:18" ht="15.8" customHeight="1" x14ac:dyDescent="0.25">
      <c r="A5" s="72"/>
      <c r="B5" s="72"/>
      <c r="C5" s="72"/>
      <c r="D5" s="72"/>
      <c r="E5" s="72"/>
      <c r="F5" s="72"/>
      <c r="G5" s="72"/>
      <c r="H5" s="72"/>
      <c r="I5" s="72"/>
      <c r="J5" s="72"/>
      <c r="K5" s="72"/>
      <c r="L5" s="72"/>
      <c r="M5" s="72"/>
      <c r="Q5" s="3">
        <v>37.5</v>
      </c>
      <c r="R5" s="3">
        <v>100</v>
      </c>
    </row>
    <row r="6" spans="1:18" ht="15.8" customHeight="1" x14ac:dyDescent="0.25">
      <c r="A6" s="72"/>
      <c r="B6" s="72"/>
      <c r="C6" s="72"/>
      <c r="D6" s="72"/>
      <c r="E6" s="72"/>
      <c r="F6" s="72"/>
      <c r="G6" s="72"/>
      <c r="H6" s="72"/>
      <c r="I6" s="72"/>
      <c r="J6" s="72"/>
      <c r="K6" s="72"/>
      <c r="L6" s="72"/>
      <c r="M6" s="72"/>
      <c r="Q6" s="3">
        <v>37.5</v>
      </c>
      <c r="R6" s="3">
        <v>0</v>
      </c>
    </row>
    <row r="7" spans="1:18" ht="15.8" customHeight="1" x14ac:dyDescent="0.25">
      <c r="A7" s="72"/>
      <c r="B7" s="72"/>
      <c r="C7" s="72"/>
      <c r="D7" s="72"/>
      <c r="E7" s="72"/>
      <c r="F7" s="72"/>
      <c r="G7" s="72"/>
      <c r="H7" s="72"/>
      <c r="I7" s="72"/>
      <c r="J7" s="72"/>
      <c r="K7" s="72"/>
      <c r="L7" s="72"/>
      <c r="M7" s="72"/>
    </row>
    <row r="8" spans="1:18" ht="18.7" customHeight="1" x14ac:dyDescent="0.25">
      <c r="A8" s="72"/>
      <c r="B8" s="72"/>
      <c r="C8" s="72"/>
      <c r="D8" s="72"/>
      <c r="E8" s="72"/>
      <c r="F8" s="72"/>
      <c r="G8" s="72"/>
      <c r="H8" s="72"/>
      <c r="I8" s="72"/>
      <c r="J8" s="72"/>
      <c r="K8" s="72"/>
      <c r="L8" s="72"/>
      <c r="M8" s="72"/>
      <c r="Q8" s="3">
        <v>25.4</v>
      </c>
      <c r="R8" s="3">
        <v>100</v>
      </c>
    </row>
    <row r="9" spans="1:18" ht="18.7" customHeight="1" x14ac:dyDescent="0.25">
      <c r="A9" s="72"/>
      <c r="B9" s="72"/>
      <c r="C9" s="72"/>
      <c r="D9" s="72"/>
      <c r="E9" s="72"/>
      <c r="F9" s="72"/>
      <c r="G9" s="72"/>
      <c r="H9" s="72"/>
      <c r="I9" s="72"/>
      <c r="J9" s="72"/>
      <c r="K9" s="72"/>
      <c r="L9" s="72"/>
      <c r="M9" s="72"/>
      <c r="Q9" s="3">
        <v>25.4</v>
      </c>
      <c r="R9" s="3">
        <v>0</v>
      </c>
    </row>
    <row r="10" spans="1:18" ht="15.8" customHeight="1" x14ac:dyDescent="0.25">
      <c r="A10" s="72"/>
      <c r="B10" s="72"/>
      <c r="C10" s="72"/>
      <c r="D10" s="72"/>
      <c r="E10" s="72"/>
      <c r="F10" s="72"/>
      <c r="G10" s="72"/>
      <c r="H10" s="72"/>
      <c r="I10" s="72"/>
      <c r="J10" s="72"/>
      <c r="K10" s="72"/>
      <c r="L10" s="72"/>
      <c r="M10" s="72"/>
    </row>
    <row r="11" spans="1:18" ht="10.55" customHeight="1" x14ac:dyDescent="0.25">
      <c r="A11" s="72"/>
      <c r="B11" s="72"/>
      <c r="C11" s="72"/>
      <c r="D11" s="72"/>
      <c r="E11" s="72"/>
      <c r="F11" s="72"/>
      <c r="G11" s="72"/>
      <c r="H11" s="72"/>
      <c r="I11" s="72"/>
      <c r="J11" s="72"/>
      <c r="K11" s="72"/>
      <c r="L11" s="72"/>
      <c r="M11" s="72"/>
      <c r="Q11" s="3">
        <v>19.049999999999997</v>
      </c>
      <c r="R11" s="3">
        <v>100</v>
      </c>
    </row>
    <row r="12" spans="1:18" ht="15.8" customHeight="1" x14ac:dyDescent="0.25">
      <c r="A12" s="72"/>
      <c r="B12" s="72"/>
      <c r="C12" s="72"/>
      <c r="D12" s="72"/>
      <c r="E12" s="72"/>
      <c r="F12" s="72"/>
      <c r="G12" s="72"/>
      <c r="H12" s="72"/>
      <c r="I12" s="72"/>
      <c r="J12" s="72"/>
      <c r="K12" s="72"/>
      <c r="L12" s="72"/>
      <c r="M12" s="72"/>
      <c r="Q12" s="3">
        <v>19.049999999999997</v>
      </c>
      <c r="R12" s="3">
        <v>0</v>
      </c>
    </row>
    <row r="13" spans="1:18" ht="15.8" customHeight="1" x14ac:dyDescent="0.25">
      <c r="A13" s="72"/>
      <c r="B13" s="72"/>
      <c r="C13" s="72"/>
      <c r="D13" s="72"/>
      <c r="E13" s="72"/>
      <c r="F13" s="72"/>
      <c r="G13" s="72"/>
      <c r="H13" s="72"/>
      <c r="I13" s="72"/>
      <c r="J13" s="72"/>
      <c r="K13" s="72"/>
      <c r="L13" s="72"/>
      <c r="M13" s="72"/>
    </row>
    <row r="14" spans="1:18" ht="15.8" customHeight="1" x14ac:dyDescent="0.25">
      <c r="A14" s="72"/>
      <c r="B14" s="72"/>
      <c r="C14" s="72"/>
      <c r="D14" s="72"/>
      <c r="E14" s="72"/>
      <c r="F14" s="72"/>
      <c r="G14" s="72"/>
      <c r="H14" s="72"/>
      <c r="I14" s="72"/>
      <c r="J14" s="72"/>
      <c r="K14" s="72"/>
      <c r="L14" s="72"/>
      <c r="M14" s="72"/>
      <c r="Q14" s="3">
        <v>12.7</v>
      </c>
      <c r="R14" s="3">
        <v>100</v>
      </c>
    </row>
    <row r="15" spans="1:18" ht="15.8" customHeight="1" x14ac:dyDescent="0.25">
      <c r="A15" s="72"/>
      <c r="B15" s="72"/>
      <c r="C15" s="72"/>
      <c r="D15" s="72"/>
      <c r="E15" s="72"/>
      <c r="F15" s="72"/>
      <c r="G15" s="72"/>
      <c r="H15" s="72"/>
      <c r="I15" s="72"/>
      <c r="J15" s="72"/>
      <c r="K15" s="72"/>
      <c r="L15" s="72"/>
      <c r="M15" s="72"/>
      <c r="Q15" s="3">
        <v>12.7</v>
      </c>
      <c r="R15" s="3">
        <v>0</v>
      </c>
    </row>
    <row r="16" spans="1:18" ht="15.8" customHeight="1" x14ac:dyDescent="0.25">
      <c r="A16" s="72"/>
      <c r="B16" s="72"/>
      <c r="C16" s="72"/>
      <c r="D16" s="72"/>
      <c r="E16" s="72"/>
      <c r="F16" s="72"/>
      <c r="G16" s="72"/>
      <c r="H16" s="72"/>
      <c r="I16" s="72"/>
      <c r="J16" s="72"/>
      <c r="K16" s="72"/>
      <c r="L16" s="72"/>
      <c r="M16" s="72"/>
      <c r="N16" s="4"/>
    </row>
    <row r="17" spans="1:18" ht="15.8" customHeight="1" x14ac:dyDescent="0.25">
      <c r="A17" s="72"/>
      <c r="B17" s="72"/>
      <c r="C17" s="72"/>
      <c r="D17" s="72"/>
      <c r="E17" s="72"/>
      <c r="F17" s="72"/>
      <c r="G17" s="72"/>
      <c r="H17" s="72"/>
      <c r="I17" s="72"/>
      <c r="J17" s="72"/>
      <c r="K17" s="72"/>
      <c r="L17" s="72"/>
      <c r="M17" s="72"/>
      <c r="Q17" s="3">
        <v>9.51</v>
      </c>
      <c r="R17" s="3">
        <v>100</v>
      </c>
    </row>
    <row r="18" spans="1:18" ht="15.8" customHeight="1" x14ac:dyDescent="0.25">
      <c r="A18" s="72"/>
      <c r="B18" s="72"/>
      <c r="C18" s="72"/>
      <c r="D18" s="72"/>
      <c r="E18" s="72"/>
      <c r="F18" s="72"/>
      <c r="G18" s="72"/>
      <c r="H18" s="72"/>
      <c r="I18" s="72"/>
      <c r="J18" s="72"/>
      <c r="K18" s="72"/>
      <c r="L18" s="72"/>
      <c r="M18" s="72"/>
    </row>
    <row r="19" spans="1:18" ht="15.8" customHeight="1" x14ac:dyDescent="0.25">
      <c r="A19" s="72"/>
      <c r="B19" s="72"/>
      <c r="C19" s="72"/>
      <c r="D19" s="72"/>
      <c r="E19" s="72"/>
      <c r="F19" s="72"/>
      <c r="G19" s="72"/>
      <c r="H19" s="72"/>
      <c r="I19" s="72"/>
      <c r="J19" s="72"/>
      <c r="K19" s="72"/>
      <c r="L19" s="72"/>
      <c r="M19" s="72"/>
    </row>
    <row r="20" spans="1:18" ht="15.8" customHeight="1" x14ac:dyDescent="0.25">
      <c r="A20" s="72"/>
      <c r="B20" s="72"/>
      <c r="C20" s="72"/>
      <c r="D20" s="72"/>
      <c r="E20" s="72"/>
      <c r="F20" s="72"/>
      <c r="G20" s="72"/>
      <c r="H20" s="72"/>
      <c r="I20" s="72"/>
      <c r="J20" s="72"/>
      <c r="K20" s="72"/>
      <c r="L20" s="72"/>
      <c r="M20" s="72"/>
      <c r="Q20" s="3">
        <v>4.75</v>
      </c>
      <c r="R20" s="3">
        <v>100</v>
      </c>
    </row>
    <row r="21" spans="1:18" ht="15.8" customHeight="1" x14ac:dyDescent="0.25">
      <c r="A21" s="72"/>
      <c r="B21" s="72"/>
      <c r="C21" s="72"/>
      <c r="D21" s="72"/>
      <c r="E21" s="72"/>
      <c r="F21" s="72"/>
      <c r="G21" s="72"/>
      <c r="H21" s="72"/>
      <c r="I21" s="72"/>
      <c r="J21" s="72"/>
      <c r="K21" s="72"/>
      <c r="L21" s="72"/>
      <c r="M21" s="72"/>
      <c r="Q21" s="3">
        <v>4.75</v>
      </c>
      <c r="R21" s="3">
        <v>0</v>
      </c>
    </row>
    <row r="22" spans="1:18" ht="15.8" customHeight="1" x14ac:dyDescent="0.25">
      <c r="A22" s="72"/>
      <c r="B22" s="72"/>
      <c r="C22" s="72"/>
      <c r="D22" s="72"/>
      <c r="E22" s="72"/>
      <c r="F22" s="72"/>
      <c r="G22" s="72"/>
      <c r="H22" s="72"/>
      <c r="I22" s="72"/>
      <c r="J22" s="72"/>
      <c r="K22" s="72"/>
      <c r="L22" s="72"/>
      <c r="M22" s="72"/>
    </row>
    <row r="23" spans="1:18" ht="27" customHeight="1" x14ac:dyDescent="0.25">
      <c r="A23" s="73"/>
      <c r="B23" s="73"/>
      <c r="C23" s="73"/>
      <c r="D23" s="73"/>
      <c r="E23" s="73"/>
      <c r="F23" s="73"/>
      <c r="G23" s="73"/>
      <c r="H23" s="73"/>
      <c r="I23" s="73"/>
      <c r="J23" s="73"/>
      <c r="K23" s="73"/>
      <c r="L23" s="73"/>
      <c r="M23" s="73"/>
      <c r="Q23" s="3">
        <v>2.38</v>
      </c>
      <c r="R23" s="3">
        <v>100</v>
      </c>
    </row>
    <row r="24" spans="1:18" ht="15.8" x14ac:dyDescent="0.25">
      <c r="A24" s="9" t="s">
        <v>11</v>
      </c>
      <c r="B24" s="82"/>
      <c r="C24" s="83"/>
      <c r="D24" s="9" t="s">
        <v>13</v>
      </c>
      <c r="E24" s="84" t="s">
        <v>49</v>
      </c>
      <c r="F24" s="84"/>
      <c r="G24" s="84"/>
      <c r="H24" s="84"/>
      <c r="I24" s="84"/>
      <c r="J24" s="9" t="s">
        <v>14</v>
      </c>
      <c r="K24" s="78">
        <v>42981</v>
      </c>
      <c r="L24" s="78"/>
      <c r="M24" s="78"/>
      <c r="Q24" s="3">
        <v>2.38</v>
      </c>
      <c r="R24" s="3">
        <v>0</v>
      </c>
    </row>
    <row r="25" spans="1:18" ht="15.8" x14ac:dyDescent="0.25">
      <c r="A25" s="9" t="s">
        <v>12</v>
      </c>
      <c r="B25" s="82" t="s">
        <v>50</v>
      </c>
      <c r="C25" s="83"/>
      <c r="D25" s="9" t="s">
        <v>16</v>
      </c>
      <c r="E25" s="84" t="s">
        <v>29</v>
      </c>
      <c r="F25" s="84"/>
      <c r="G25" s="84"/>
      <c r="H25" s="84"/>
      <c r="I25" s="84"/>
      <c r="J25" s="9" t="s">
        <v>15</v>
      </c>
      <c r="K25" s="79" t="s">
        <v>51</v>
      </c>
      <c r="L25" s="79"/>
      <c r="M25" s="79"/>
    </row>
    <row r="26" spans="1:18" ht="14.95" x14ac:dyDescent="0.25">
      <c r="A26" s="1"/>
      <c r="B26" s="1"/>
      <c r="C26" s="1"/>
      <c r="D26" s="1"/>
      <c r="E26" s="1"/>
      <c r="F26" s="1"/>
      <c r="G26" s="1"/>
      <c r="H26" s="1"/>
      <c r="I26" s="1"/>
      <c r="J26" s="1"/>
      <c r="K26" s="1"/>
      <c r="L26" s="1"/>
      <c r="M26" s="1"/>
    </row>
    <row r="27" spans="1:18" ht="18.7" x14ac:dyDescent="0.3">
      <c r="A27" s="32" t="s">
        <v>31</v>
      </c>
      <c r="B27" s="1"/>
      <c r="C27" s="1"/>
      <c r="D27" s="1"/>
      <c r="E27" s="1"/>
      <c r="F27" s="32" t="s">
        <v>32</v>
      </c>
      <c r="G27" s="1"/>
      <c r="H27" s="1"/>
      <c r="I27" s="1"/>
      <c r="J27" s="1"/>
    </row>
    <row r="28" spans="1:18" ht="15.8" x14ac:dyDescent="0.25">
      <c r="A28" s="81" t="s">
        <v>24</v>
      </c>
      <c r="B28" s="81"/>
      <c r="C28" s="81"/>
      <c r="D28" s="10">
        <v>5280</v>
      </c>
      <c r="E28" s="1" t="s">
        <v>25</v>
      </c>
      <c r="F28" s="80" t="s">
        <v>52</v>
      </c>
      <c r="G28" s="80"/>
      <c r="H28" s="80"/>
      <c r="I28" s="80"/>
      <c r="J28" s="14">
        <v>1.5</v>
      </c>
      <c r="K28" s="1" t="s">
        <v>4</v>
      </c>
      <c r="Q28" s="3">
        <v>1.19</v>
      </c>
      <c r="R28" s="3">
        <v>100</v>
      </c>
    </row>
    <row r="29" spans="1:18" ht="15.8" x14ac:dyDescent="0.25">
      <c r="A29" s="80" t="s">
        <v>28</v>
      </c>
      <c r="B29" s="80"/>
      <c r="C29" s="80"/>
      <c r="D29" s="26">
        <v>26</v>
      </c>
      <c r="E29" s="1" t="s">
        <v>25</v>
      </c>
      <c r="F29" s="80" t="s">
        <v>53</v>
      </c>
      <c r="G29" s="80"/>
      <c r="H29" s="80"/>
      <c r="I29" s="80"/>
      <c r="J29" s="10">
        <v>125</v>
      </c>
      <c r="K29" s="1" t="s">
        <v>26</v>
      </c>
      <c r="Q29" s="3">
        <v>1.19</v>
      </c>
      <c r="R29" s="3">
        <v>0</v>
      </c>
    </row>
    <row r="30" spans="1:18" ht="15.8" x14ac:dyDescent="0.25">
      <c r="F30" s="80" t="s">
        <v>44</v>
      </c>
      <c r="G30" s="80"/>
      <c r="H30" s="80"/>
      <c r="I30" s="80"/>
      <c r="J30" s="14">
        <v>1</v>
      </c>
      <c r="K30" s="1" t="s">
        <v>4</v>
      </c>
    </row>
    <row r="31" spans="1:18" ht="18.7" x14ac:dyDescent="0.3">
      <c r="A31" s="77" t="s">
        <v>33</v>
      </c>
      <c r="B31" s="77"/>
      <c r="C31" s="77"/>
      <c r="D31" s="77"/>
      <c r="E31" s="77"/>
      <c r="F31" s="80" t="s">
        <v>34</v>
      </c>
      <c r="G31" s="80"/>
      <c r="H31" s="80"/>
      <c r="I31" s="80"/>
      <c r="J31" s="10">
        <v>90</v>
      </c>
      <c r="K31" s="1" t="s">
        <v>26</v>
      </c>
      <c r="M31" s="7"/>
      <c r="N31" s="7"/>
      <c r="O31" s="7"/>
      <c r="P31" s="7"/>
      <c r="Q31" s="3">
        <v>0.59499999999999997</v>
      </c>
      <c r="R31" s="3">
        <v>100</v>
      </c>
    </row>
    <row r="32" spans="1:18" ht="16.3" x14ac:dyDescent="0.3">
      <c r="A32" s="74" t="s">
        <v>5</v>
      </c>
      <c r="B32" s="75"/>
      <c r="C32" s="76"/>
      <c r="D32" s="14">
        <v>5</v>
      </c>
      <c r="E32" s="8" t="s">
        <v>4</v>
      </c>
      <c r="F32" s="80" t="s">
        <v>45</v>
      </c>
      <c r="G32" s="80"/>
      <c r="H32" s="80"/>
      <c r="I32" s="80"/>
      <c r="J32" s="33">
        <f>J28+J30</f>
        <v>2.5</v>
      </c>
      <c r="K32" s="1" t="s">
        <v>4</v>
      </c>
      <c r="M32" s="1"/>
      <c r="N32" s="1"/>
      <c r="O32" s="1"/>
      <c r="P32" s="1"/>
      <c r="Q32" s="3">
        <v>0.59499999999999997</v>
      </c>
      <c r="R32" s="3">
        <v>0</v>
      </c>
    </row>
    <row r="33" spans="1:18" ht="17.7" x14ac:dyDescent="0.35">
      <c r="A33" s="28" t="s">
        <v>37</v>
      </c>
      <c r="B33" s="28"/>
      <c r="C33" s="28"/>
      <c r="D33" s="14">
        <v>1</v>
      </c>
      <c r="E33" s="8" t="s">
        <v>4</v>
      </c>
      <c r="F33" s="1"/>
      <c r="G33" s="15"/>
      <c r="M33" s="1"/>
      <c r="N33" s="1"/>
      <c r="O33" s="1"/>
      <c r="P33" s="1"/>
    </row>
    <row r="34" spans="1:18" ht="16.3" x14ac:dyDescent="0.3">
      <c r="A34" s="29" t="s">
        <v>38</v>
      </c>
      <c r="B34" s="12"/>
      <c r="C34" s="13"/>
      <c r="D34" s="14">
        <v>0.35</v>
      </c>
      <c r="E34" s="8" t="s">
        <v>40</v>
      </c>
      <c r="M34" s="1"/>
      <c r="N34" s="1"/>
      <c r="O34" s="1"/>
      <c r="P34" s="1"/>
      <c r="Q34" s="3">
        <v>9.51</v>
      </c>
      <c r="R34" s="3">
        <v>100</v>
      </c>
    </row>
    <row r="35" spans="1:18" ht="14.95" customHeight="1" thickBot="1" x14ac:dyDescent="0.35">
      <c r="F35" s="27"/>
      <c r="M35" s="1"/>
      <c r="N35" s="1"/>
      <c r="O35" s="1"/>
      <c r="P35" s="1"/>
      <c r="Q35" s="3">
        <v>9.51</v>
      </c>
      <c r="R35" s="3">
        <v>0</v>
      </c>
    </row>
    <row r="36" spans="1:18" ht="18.350000000000001" x14ac:dyDescent="0.3">
      <c r="C36" s="36"/>
      <c r="D36" s="63" t="s">
        <v>55</v>
      </c>
      <c r="E36" s="64"/>
      <c r="F36" s="64"/>
      <c r="G36" s="64"/>
      <c r="H36" s="64"/>
      <c r="I36" s="65"/>
      <c r="J36" s="66" t="s">
        <v>56</v>
      </c>
      <c r="K36" s="67"/>
      <c r="L36" s="67"/>
      <c r="M36" s="68"/>
      <c r="N36" s="1"/>
      <c r="O36" s="1"/>
      <c r="P36" s="1"/>
    </row>
    <row r="37" spans="1:18" ht="45" customHeight="1" thickBot="1" x14ac:dyDescent="0.3">
      <c r="A37" s="16" t="s">
        <v>0</v>
      </c>
      <c r="B37" s="16" t="s">
        <v>6</v>
      </c>
      <c r="C37" s="37" t="s">
        <v>39</v>
      </c>
      <c r="D37" s="38" t="s">
        <v>35</v>
      </c>
      <c r="E37" s="39" t="s">
        <v>36</v>
      </c>
      <c r="F37" s="40" t="s">
        <v>57</v>
      </c>
      <c r="G37" s="41" t="s">
        <v>41</v>
      </c>
      <c r="H37" s="42" t="s">
        <v>42</v>
      </c>
      <c r="I37" s="43" t="s">
        <v>43</v>
      </c>
      <c r="J37" s="44" t="s">
        <v>46</v>
      </c>
      <c r="K37" s="45" t="s">
        <v>27</v>
      </c>
      <c r="L37" s="46" t="s">
        <v>47</v>
      </c>
      <c r="M37" s="47" t="s">
        <v>48</v>
      </c>
      <c r="N37" s="5" t="s">
        <v>10</v>
      </c>
      <c r="O37" s="5" t="s">
        <v>10</v>
      </c>
      <c r="P37" s="7"/>
      <c r="Q37" s="3">
        <v>0.29699999999999999</v>
      </c>
      <c r="R37" s="3">
        <v>100</v>
      </c>
    </row>
    <row r="38" spans="1:18" x14ac:dyDescent="0.25">
      <c r="A38" s="11">
        <v>2</v>
      </c>
      <c r="B38" s="11">
        <v>50.8</v>
      </c>
      <c r="C38" s="17">
        <f t="shared" ref="C38:C50" si="0">IF(B38&gt;$D$33*25.4,100,(B38/($D$33*25.4))^$D$34*100)</f>
        <v>100</v>
      </c>
      <c r="D38" s="18">
        <v>100</v>
      </c>
      <c r="E38" s="18">
        <v>100</v>
      </c>
      <c r="F38" s="30">
        <f>(D38*$J$28*$J$29+E38*$J$30*$J$31)/($J$28*$J$29+$J$30*$J$31)</f>
        <v>100</v>
      </c>
      <c r="G38" s="18">
        <v>100</v>
      </c>
      <c r="H38" s="18">
        <v>100</v>
      </c>
      <c r="I38" s="18">
        <v>0</v>
      </c>
      <c r="J38" s="30">
        <f>G38*($G$51/100)+H38*($H$51/100)+I38*($I$51/100)</f>
        <v>100.00000056092956</v>
      </c>
      <c r="K38" s="30">
        <v>100</v>
      </c>
      <c r="L38" s="17">
        <f>F38*($J$32/$D$32)+K38*(($D$32-$J$32)/$D$32)</f>
        <v>100</v>
      </c>
      <c r="M38" s="17">
        <f>F38*($J$32/$D$32)+J38*(($D$32-$J$32)/$D$32)</f>
        <v>100.00000028046477</v>
      </c>
      <c r="N38" s="5">
        <f t="shared" ref="N38:N50" si="1">(L38-C38)^2</f>
        <v>0</v>
      </c>
      <c r="O38" s="6">
        <f t="shared" ref="O38:O50" si="2">(J38-K38)^2</f>
        <v>3.1464197591582837E-13</v>
      </c>
      <c r="P38" s="7"/>
      <c r="Q38" s="3">
        <v>0.29699999999999999</v>
      </c>
      <c r="R38" s="3">
        <v>0</v>
      </c>
    </row>
    <row r="39" spans="1:18" x14ac:dyDescent="0.25">
      <c r="A39" s="19">
        <v>1.5</v>
      </c>
      <c r="B39" s="11">
        <v>38.1</v>
      </c>
      <c r="C39" s="17">
        <f t="shared" si="0"/>
        <v>100</v>
      </c>
      <c r="D39" s="18">
        <v>100</v>
      </c>
      <c r="E39" s="18">
        <v>100</v>
      </c>
      <c r="F39" s="30">
        <f t="shared" ref="F39:F50" si="3">(D39*$J$28*$J$29+E39*$J$30*$J$31)/($J$28*$J$29+$J$30*$J$31)</f>
        <v>100</v>
      </c>
      <c r="G39" s="18">
        <v>100</v>
      </c>
      <c r="H39" s="18">
        <v>100</v>
      </c>
      <c r="I39" s="18">
        <v>0</v>
      </c>
      <c r="J39" s="30">
        <f t="shared" ref="J39:J50" si="4">G39*($G$51/100)+H39*($H$51/100)+I39*($I$51/100)</f>
        <v>100.00000056092956</v>
      </c>
      <c r="K39" s="30">
        <v>100</v>
      </c>
      <c r="L39" s="17">
        <f t="shared" ref="L39:L50" si="5">F39*($J$32/$D$32)+K39*(($D$32-$J$32)/$D$32)</f>
        <v>100</v>
      </c>
      <c r="M39" s="17">
        <f t="shared" ref="M39:M50" si="6">F39*($J$32/$D$32)+J39*(($D$32-$J$32)/$D$32)</f>
        <v>100.00000028046477</v>
      </c>
      <c r="N39" s="5">
        <f t="shared" si="1"/>
        <v>0</v>
      </c>
      <c r="O39" s="6">
        <f t="shared" si="2"/>
        <v>3.1464197591582837E-13</v>
      </c>
      <c r="P39" s="7"/>
    </row>
    <row r="40" spans="1:18" x14ac:dyDescent="0.25">
      <c r="A40" s="19">
        <v>1</v>
      </c>
      <c r="B40" s="11">
        <v>25.4</v>
      </c>
      <c r="C40" s="17">
        <f t="shared" si="0"/>
        <v>100</v>
      </c>
      <c r="D40" s="18">
        <v>100</v>
      </c>
      <c r="E40" s="18">
        <v>100</v>
      </c>
      <c r="F40" s="30">
        <f t="shared" si="3"/>
        <v>100</v>
      </c>
      <c r="G40" s="18">
        <v>99</v>
      </c>
      <c r="H40" s="18">
        <v>93</v>
      </c>
      <c r="I40" s="18">
        <v>0</v>
      </c>
      <c r="J40" s="30">
        <f t="shared" si="4"/>
        <v>94.261928895739118</v>
      </c>
      <c r="K40" s="30">
        <v>100</v>
      </c>
      <c r="L40" s="17">
        <f t="shared" si="5"/>
        <v>100</v>
      </c>
      <c r="M40" s="17">
        <f t="shared" si="6"/>
        <v>97.130964447869559</v>
      </c>
      <c r="N40" s="5">
        <f t="shared" si="1"/>
        <v>0</v>
      </c>
      <c r="O40" s="6">
        <f t="shared" si="2"/>
        <v>32.925459997553702</v>
      </c>
      <c r="P40" s="7"/>
      <c r="Q40" s="3">
        <v>0.14899999999999999</v>
      </c>
      <c r="R40" s="3">
        <v>100</v>
      </c>
    </row>
    <row r="41" spans="1:18" x14ac:dyDescent="0.25">
      <c r="A41" s="20" t="s">
        <v>8</v>
      </c>
      <c r="B41" s="21">
        <v>19</v>
      </c>
      <c r="C41" s="17">
        <f t="shared" si="0"/>
        <v>90.338309534105676</v>
      </c>
      <c r="D41" s="18">
        <v>93</v>
      </c>
      <c r="E41" s="18">
        <v>100</v>
      </c>
      <c r="F41" s="30">
        <f t="shared" si="3"/>
        <v>95.270270270270274</v>
      </c>
      <c r="G41" s="18">
        <v>77</v>
      </c>
      <c r="H41" s="18">
        <v>78</v>
      </c>
      <c r="I41" s="18">
        <v>0</v>
      </c>
      <c r="J41" s="30">
        <f t="shared" si="4"/>
        <v>77.789679041845957</v>
      </c>
      <c r="K41" s="30">
        <v>85.40617626064936</v>
      </c>
      <c r="L41" s="17">
        <f t="shared" si="5"/>
        <v>90.338223265459817</v>
      </c>
      <c r="M41" s="17">
        <f t="shared" si="6"/>
        <v>86.529974656058116</v>
      </c>
      <c r="N41" s="5">
        <f t="shared" si="1"/>
        <v>7.4422792583321608E-9</v>
      </c>
      <c r="O41" s="6">
        <f t="shared" si="2"/>
        <v>58.011029884039971</v>
      </c>
      <c r="P41" s="7"/>
      <c r="Q41" s="3">
        <v>0.14899999999999999</v>
      </c>
      <c r="R41" s="3">
        <v>0</v>
      </c>
    </row>
    <row r="42" spans="1:18" x14ac:dyDescent="0.25">
      <c r="A42" s="22" t="s">
        <v>9</v>
      </c>
      <c r="B42" s="21">
        <v>12.7</v>
      </c>
      <c r="C42" s="17">
        <f t="shared" si="0"/>
        <v>78.458409789675073</v>
      </c>
      <c r="D42" s="18">
        <v>88.9</v>
      </c>
      <c r="E42" s="18">
        <v>98.8</v>
      </c>
      <c r="F42" s="30">
        <f t="shared" si="3"/>
        <v>92.110810810810818</v>
      </c>
      <c r="G42" s="18">
        <v>36</v>
      </c>
      <c r="H42" s="18">
        <v>60</v>
      </c>
      <c r="I42" s="18">
        <v>0</v>
      </c>
      <c r="J42" s="30">
        <f t="shared" si="4"/>
        <v>54.952286840259198</v>
      </c>
      <c r="K42" s="30">
        <v>64.805945105578544</v>
      </c>
      <c r="L42" s="17">
        <f t="shared" si="5"/>
        <v>78.458377958194689</v>
      </c>
      <c r="M42" s="17">
        <f t="shared" si="6"/>
        <v>73.531548825535012</v>
      </c>
      <c r="N42" s="5">
        <f t="shared" si="1"/>
        <v>1.0132431434930452E-9</v>
      </c>
      <c r="O42" s="6">
        <f t="shared" si="2"/>
        <v>97.094581209696273</v>
      </c>
      <c r="P42" s="7"/>
    </row>
    <row r="43" spans="1:18" x14ac:dyDescent="0.25">
      <c r="A43" s="23" t="s">
        <v>17</v>
      </c>
      <c r="B43" s="21">
        <v>9.51</v>
      </c>
      <c r="C43" s="17">
        <f t="shared" si="0"/>
        <v>70.904105110895713</v>
      </c>
      <c r="D43" s="18">
        <v>84.8</v>
      </c>
      <c r="E43" s="18">
        <v>97.1</v>
      </c>
      <c r="F43" s="30">
        <f t="shared" si="3"/>
        <v>88.789189189189187</v>
      </c>
      <c r="G43" s="18">
        <v>18</v>
      </c>
      <c r="H43" s="18">
        <v>51</v>
      </c>
      <c r="I43" s="18">
        <v>0</v>
      </c>
      <c r="J43" s="30">
        <f t="shared" si="4"/>
        <v>44.059394228663592</v>
      </c>
      <c r="K43" s="30">
        <v>53.019067184549883</v>
      </c>
      <c r="L43" s="17">
        <f t="shared" si="5"/>
        <v>70.904128186869542</v>
      </c>
      <c r="M43" s="17">
        <f t="shared" si="6"/>
        <v>66.42429170892639</v>
      </c>
      <c r="N43" s="5">
        <f t="shared" si="1"/>
        <v>5.325005681413651E-10</v>
      </c>
      <c r="O43" s="6">
        <f t="shared" si="2"/>
        <v>80.275739476440179</v>
      </c>
      <c r="P43" s="7"/>
      <c r="Q43" s="3">
        <v>7.4999999999999997E-2</v>
      </c>
      <c r="R43" s="3">
        <v>100</v>
      </c>
    </row>
    <row r="44" spans="1:18" x14ac:dyDescent="0.25">
      <c r="A44" s="19" t="s">
        <v>1</v>
      </c>
      <c r="B44" s="11">
        <v>4.76</v>
      </c>
      <c r="C44" s="17">
        <f t="shared" si="0"/>
        <v>55.650700150584598</v>
      </c>
      <c r="D44" s="18">
        <v>70.8</v>
      </c>
      <c r="E44" s="18">
        <v>95.4</v>
      </c>
      <c r="F44" s="30">
        <f t="shared" si="3"/>
        <v>78.778378378378378</v>
      </c>
      <c r="G44" s="18">
        <v>16</v>
      </c>
      <c r="H44" s="18">
        <v>36</v>
      </c>
      <c r="I44" s="18">
        <v>0</v>
      </c>
      <c r="J44" s="30">
        <f t="shared" si="4"/>
        <v>31.793572288352529</v>
      </c>
      <c r="K44" s="30">
        <v>32.523195773265115</v>
      </c>
      <c r="L44" s="17">
        <f t="shared" si="5"/>
        <v>55.650787075821746</v>
      </c>
      <c r="M44" s="17">
        <f t="shared" si="6"/>
        <v>55.285975333365457</v>
      </c>
      <c r="N44" s="5">
        <f t="shared" si="1"/>
        <v>7.5559968533586095E-9</v>
      </c>
      <c r="O44" s="6">
        <f t="shared" si="2"/>
        <v>0.53235042973598756</v>
      </c>
      <c r="P44" s="7"/>
      <c r="Q44" s="3">
        <v>7.4999999999999997E-2</v>
      </c>
      <c r="R44" s="3">
        <v>0</v>
      </c>
    </row>
    <row r="45" spans="1:18" x14ac:dyDescent="0.25">
      <c r="A45" s="19" t="s">
        <v>18</v>
      </c>
      <c r="B45" s="11">
        <v>2.38</v>
      </c>
      <c r="C45" s="17">
        <f t="shared" si="0"/>
        <v>43.662654374968987</v>
      </c>
      <c r="D45" s="18">
        <v>56.3</v>
      </c>
      <c r="E45" s="18">
        <v>93.8</v>
      </c>
      <c r="F45" s="30">
        <f t="shared" si="3"/>
        <v>68.462162162162159</v>
      </c>
      <c r="G45" s="18">
        <v>13</v>
      </c>
      <c r="H45" s="18">
        <v>28</v>
      </c>
      <c r="I45" s="18">
        <v>0</v>
      </c>
      <c r="J45" s="30">
        <f t="shared" si="4"/>
        <v>24.845179221873689</v>
      </c>
      <c r="K45" s="30">
        <v>18.863157586632305</v>
      </c>
      <c r="L45" s="17">
        <f t="shared" si="5"/>
        <v>43.662659874397235</v>
      </c>
      <c r="M45" s="17">
        <f t="shared" si="6"/>
        <v>46.653670692017926</v>
      </c>
      <c r="N45" s="5">
        <f t="shared" si="1"/>
        <v>3.0243711053817024E-11</v>
      </c>
      <c r="O45" s="6">
        <f t="shared" si="2"/>
        <v>35.784582844496008</v>
      </c>
      <c r="P45" s="7"/>
    </row>
    <row r="46" spans="1:18" x14ac:dyDescent="0.25">
      <c r="A46" s="19" t="s">
        <v>19</v>
      </c>
      <c r="B46" s="11">
        <v>1.19</v>
      </c>
      <c r="C46" s="17">
        <f t="shared" si="0"/>
        <v>34.257024294562669</v>
      </c>
      <c r="D46" s="18">
        <v>44.7</v>
      </c>
      <c r="E46" s="18">
        <v>92.3</v>
      </c>
      <c r="F46" s="30">
        <f t="shared" si="3"/>
        <v>60.137837837837836</v>
      </c>
      <c r="G46" s="18">
        <v>11</v>
      </c>
      <c r="H46" s="18">
        <v>21</v>
      </c>
      <c r="I46" s="18">
        <v>0</v>
      </c>
      <c r="J46" s="30">
        <f t="shared" si="4"/>
        <v>18.896786161004151</v>
      </c>
      <c r="K46" s="30">
        <v>8.376185280865176</v>
      </c>
      <c r="L46" s="17">
        <f t="shared" si="5"/>
        <v>34.257011559351504</v>
      </c>
      <c r="M46" s="17">
        <f t="shared" si="6"/>
        <v>39.517311999420997</v>
      </c>
      <c r="N46" s="5">
        <f t="shared" si="1"/>
        <v>1.621856034104751E-10</v>
      </c>
      <c r="O46" s="6">
        <f t="shared" si="2"/>
        <v>110.68304287918097</v>
      </c>
      <c r="P46" s="7"/>
    </row>
    <row r="47" spans="1:18" x14ac:dyDescent="0.25">
      <c r="A47" s="19" t="s">
        <v>20</v>
      </c>
      <c r="B47" s="11">
        <v>0.59499999999999997</v>
      </c>
      <c r="C47" s="17">
        <f t="shared" si="0"/>
        <v>26.877516502776523</v>
      </c>
      <c r="D47" s="18">
        <v>35.5</v>
      </c>
      <c r="E47" s="18">
        <v>91.2</v>
      </c>
      <c r="F47" s="30">
        <f t="shared" si="3"/>
        <v>53.564864864864866</v>
      </c>
      <c r="G47" s="18">
        <v>9.6</v>
      </c>
      <c r="H47" s="18">
        <v>16</v>
      </c>
      <c r="I47" s="18">
        <v>0</v>
      </c>
      <c r="J47" s="30">
        <f t="shared" si="4"/>
        <v>14.653943157402454</v>
      </c>
      <c r="K47" s="30">
        <v>0.19009934213301216</v>
      </c>
      <c r="L47" s="17">
        <f t="shared" si="5"/>
        <v>26.877482103498938</v>
      </c>
      <c r="M47" s="17">
        <f t="shared" si="6"/>
        <v>34.109404011133662</v>
      </c>
      <c r="N47" s="5">
        <f t="shared" si="1"/>
        <v>1.1833102983451319E-9</v>
      </c>
      <c r="O47" s="6">
        <f t="shared" si="2"/>
        <v>209.20277791250808</v>
      </c>
      <c r="P47" s="7"/>
    </row>
    <row r="48" spans="1:18" x14ac:dyDescent="0.25">
      <c r="A48" s="19" t="s">
        <v>21</v>
      </c>
      <c r="B48" s="11">
        <v>0.29699999999999999</v>
      </c>
      <c r="C48" s="17">
        <f t="shared" si="0"/>
        <v>21.075260744227378</v>
      </c>
      <c r="D48" s="18">
        <v>27</v>
      </c>
      <c r="E48" s="18">
        <v>90.3</v>
      </c>
      <c r="F48" s="30">
        <f t="shared" si="3"/>
        <v>47.529729729729731</v>
      </c>
      <c r="G48" s="18">
        <v>5.4</v>
      </c>
      <c r="H48" s="18">
        <v>13</v>
      </c>
      <c r="I48" s="18">
        <v>0</v>
      </c>
      <c r="J48" s="30">
        <f t="shared" si="4"/>
        <v>11.401557465759641</v>
      </c>
      <c r="K48" s="30">
        <v>0</v>
      </c>
      <c r="L48" s="17">
        <f t="shared" si="5"/>
        <v>23.764864864864865</v>
      </c>
      <c r="M48" s="17">
        <f t="shared" si="6"/>
        <v>29.465643597744688</v>
      </c>
      <c r="N48" s="5">
        <f t="shared" si="1"/>
        <v>7.2339703257501489</v>
      </c>
      <c r="O48" s="6">
        <f t="shared" si="2"/>
        <v>129.9955126450194</v>
      </c>
      <c r="P48" s="7"/>
    </row>
    <row r="49" spans="1:32" x14ac:dyDescent="0.25">
      <c r="A49" s="19" t="s">
        <v>2</v>
      </c>
      <c r="B49" s="11">
        <v>0.14899999999999999</v>
      </c>
      <c r="C49" s="17">
        <f t="shared" si="0"/>
        <v>16.554779216004007</v>
      </c>
      <c r="D49" s="18">
        <v>20.399999999999999</v>
      </c>
      <c r="E49" s="18">
        <v>88</v>
      </c>
      <c r="F49" s="30">
        <f t="shared" si="3"/>
        <v>42.324324324324323</v>
      </c>
      <c r="G49" s="18">
        <v>3.2</v>
      </c>
      <c r="H49" s="18">
        <v>11</v>
      </c>
      <c r="I49" s="18">
        <v>0</v>
      </c>
      <c r="J49" s="30">
        <f t="shared" si="4"/>
        <v>9.3594931754052269</v>
      </c>
      <c r="K49" s="30">
        <v>0</v>
      </c>
      <c r="L49" s="17">
        <f t="shared" si="5"/>
        <v>21.162162162162161</v>
      </c>
      <c r="M49" s="17">
        <f t="shared" si="6"/>
        <v>25.841908749864775</v>
      </c>
      <c r="N49" s="5">
        <f t="shared" si="1"/>
        <v>21.22797761254899</v>
      </c>
      <c r="O49" s="6">
        <f t="shared" si="2"/>
        <v>87.600112500457016</v>
      </c>
      <c r="P49" s="7"/>
    </row>
    <row r="50" spans="1:32" x14ac:dyDescent="0.25">
      <c r="A50" s="19" t="s">
        <v>3</v>
      </c>
      <c r="B50" s="11">
        <v>7.4999999999999997E-2</v>
      </c>
      <c r="C50" s="17">
        <f t="shared" si="0"/>
        <v>13.019060385623812</v>
      </c>
      <c r="D50" s="18">
        <v>16.600000000000001</v>
      </c>
      <c r="E50" s="18">
        <v>87.1</v>
      </c>
      <c r="F50" s="30">
        <f t="shared" si="3"/>
        <v>39.464864864864865</v>
      </c>
      <c r="G50" s="18">
        <v>0</v>
      </c>
      <c r="H50" s="18">
        <v>9.6</v>
      </c>
      <c r="I50" s="18">
        <v>0</v>
      </c>
      <c r="J50" s="30">
        <f t="shared" si="4"/>
        <v>7.5809146553298223</v>
      </c>
      <c r="K50" s="30">
        <v>0</v>
      </c>
      <c r="L50" s="17">
        <f t="shared" si="5"/>
        <v>19.732432432432432</v>
      </c>
      <c r="M50" s="17">
        <f t="shared" si="6"/>
        <v>23.522889760097343</v>
      </c>
      <c r="N50" s="5">
        <f t="shared" si="1"/>
        <v>45.069364238871366</v>
      </c>
      <c r="O50" s="6">
        <f t="shared" si="2"/>
        <v>57.470267011394476</v>
      </c>
      <c r="P50" s="7"/>
    </row>
    <row r="51" spans="1:32" x14ac:dyDescent="0.25">
      <c r="F51" s="24" t="s">
        <v>23</v>
      </c>
      <c r="G51" s="34">
        <v>21.032139567910573</v>
      </c>
      <c r="H51" s="34">
        <v>78.967860993018988</v>
      </c>
      <c r="I51" s="34">
        <v>0</v>
      </c>
      <c r="J51" s="35">
        <f>G51+H51+I51</f>
        <v>100.00000056092956</v>
      </c>
      <c r="K51" s="35">
        <v>100</v>
      </c>
      <c r="M51" s="7"/>
      <c r="N51" s="5">
        <f>SUM(N38:N50)</f>
        <v>73.531312195090266</v>
      </c>
      <c r="O51" s="5">
        <f>SUM(O38:O50)</f>
        <v>899.57545679052271</v>
      </c>
      <c r="P51" s="7"/>
    </row>
    <row r="52" spans="1:32" x14ac:dyDescent="0.25">
      <c r="F52" s="24" t="s">
        <v>30</v>
      </c>
      <c r="G52" s="25">
        <f>$D$28*$D$29*($D$32-$J$32)/12*$J$29*$G$51/100/2000</f>
        <v>375.94949477640148</v>
      </c>
      <c r="H52" s="25">
        <f>$D$28*$D$29*($D$32-$J$32)/12*$J$29*$H$51/100/2000</f>
        <v>1411.5505152502144</v>
      </c>
      <c r="I52" s="25">
        <f>$D$28*$D$29*($D$32-$J$32)/12*$J$29*$I$51/100/2000</f>
        <v>0</v>
      </c>
      <c r="J52" s="31">
        <f>$D$28*$D$29*($D$32-$J$32)/12*$J$29*$J$51/100/2000</f>
        <v>1787.5000100266159</v>
      </c>
      <c r="K52" s="31">
        <f>$D$28*$D$29*($D$32-$J$32)/12*$J$29*$K$51/100/2000</f>
        <v>1787.5</v>
      </c>
      <c r="L52" s="1"/>
      <c r="M52" s="1"/>
      <c r="N52" s="1"/>
      <c r="O52" s="1"/>
      <c r="P52" s="7"/>
      <c r="Q52" s="1"/>
      <c r="R52" s="1"/>
    </row>
    <row r="53" spans="1:32" x14ac:dyDescent="0.25">
      <c r="L53" s="1"/>
      <c r="M53" s="1"/>
      <c r="N53" s="1"/>
      <c r="O53" s="1"/>
      <c r="P53" s="1"/>
      <c r="Q53" s="1"/>
      <c r="R53" s="1"/>
      <c r="T53" s="3"/>
      <c r="AF53" s="2"/>
    </row>
    <row r="54" spans="1:32" x14ac:dyDescent="0.25">
      <c r="L54" s="1"/>
      <c r="M54" s="1"/>
      <c r="N54" s="1"/>
      <c r="O54" s="1"/>
      <c r="P54" s="1"/>
      <c r="Q54" s="1"/>
      <c r="R54" s="1"/>
      <c r="T54" s="3"/>
      <c r="AF54" s="2"/>
    </row>
    <row r="55" spans="1:32" x14ac:dyDescent="0.25">
      <c r="L55" s="1"/>
      <c r="M55" s="1"/>
      <c r="N55" s="1"/>
      <c r="O55" s="1"/>
      <c r="P55" s="1"/>
      <c r="Q55" s="1"/>
      <c r="R55" s="1"/>
      <c r="T55" s="3"/>
      <c r="AF55" s="2"/>
    </row>
    <row r="56" spans="1:32" x14ac:dyDescent="0.25">
      <c r="L56" s="1"/>
      <c r="M56" s="1"/>
      <c r="N56" s="1"/>
      <c r="O56" s="1"/>
      <c r="P56" s="1"/>
      <c r="Q56" s="1"/>
      <c r="R56" s="1"/>
      <c r="T56" s="3"/>
      <c r="AF56" s="2"/>
    </row>
    <row r="57" spans="1:32" x14ac:dyDescent="0.25">
      <c r="M57" s="7"/>
      <c r="P57" s="1"/>
      <c r="T57" s="3"/>
      <c r="AF57" s="2"/>
    </row>
    <row r="58" spans="1:32" x14ac:dyDescent="0.25">
      <c r="M58" s="7"/>
      <c r="P58" s="1"/>
      <c r="T58" s="3"/>
      <c r="AF58" s="2"/>
    </row>
    <row r="59" spans="1:32" x14ac:dyDescent="0.25">
      <c r="M59" s="7"/>
      <c r="T59" s="3"/>
      <c r="AF59" s="2"/>
    </row>
    <row r="60" spans="1:32" x14ac:dyDescent="0.25">
      <c r="M60" s="7"/>
      <c r="T60" s="3"/>
      <c r="AF60" s="2"/>
    </row>
    <row r="61" spans="1:32" x14ac:dyDescent="0.25">
      <c r="M61" s="7"/>
      <c r="T61" s="3"/>
      <c r="AF61" s="2"/>
    </row>
    <row r="62" spans="1:32" x14ac:dyDescent="0.25">
      <c r="M62" s="7"/>
      <c r="T62" s="3"/>
      <c r="AF62" s="2"/>
    </row>
    <row r="63" spans="1:32" x14ac:dyDescent="0.25">
      <c r="M63" s="7"/>
      <c r="T63" s="3"/>
      <c r="AF63" s="2"/>
    </row>
    <row r="64" spans="1:32" x14ac:dyDescent="0.25">
      <c r="M64" s="7"/>
      <c r="T64" s="3"/>
      <c r="AF64" s="2"/>
    </row>
    <row r="65" spans="1:32" x14ac:dyDescent="0.25">
      <c r="M65" s="7"/>
      <c r="T65" s="3"/>
      <c r="AF65" s="2"/>
    </row>
    <row r="66" spans="1:32" x14ac:dyDescent="0.25">
      <c r="M66" s="7"/>
      <c r="T66" s="3"/>
      <c r="AF66" s="2"/>
    </row>
    <row r="67" spans="1:32" x14ac:dyDescent="0.25">
      <c r="M67" s="7"/>
      <c r="T67" s="3"/>
      <c r="AF67" s="2"/>
    </row>
    <row r="68" spans="1:32" x14ac:dyDescent="0.25">
      <c r="M68" s="7"/>
      <c r="T68" s="3"/>
      <c r="AF68" s="2"/>
    </row>
    <row r="69" spans="1:32" x14ac:dyDescent="0.25">
      <c r="M69" s="7"/>
      <c r="T69" s="3"/>
      <c r="AF69" s="2"/>
    </row>
    <row r="70" spans="1:32" x14ac:dyDescent="0.25">
      <c r="M70" s="7"/>
      <c r="T70" s="3"/>
      <c r="AF70" s="2"/>
    </row>
    <row r="71" spans="1:32" x14ac:dyDescent="0.25">
      <c r="M71" s="7"/>
      <c r="T71" s="3"/>
      <c r="AF71" s="2"/>
    </row>
    <row r="72" spans="1:32" x14ac:dyDescent="0.25">
      <c r="M72" s="7"/>
      <c r="T72" s="3"/>
      <c r="AF72" s="2"/>
    </row>
    <row r="73" spans="1:32" x14ac:dyDescent="0.25">
      <c r="M73" s="7"/>
      <c r="T73" s="3"/>
      <c r="AF73" s="2"/>
    </row>
    <row r="74" spans="1:32" ht="16.3" x14ac:dyDescent="0.3">
      <c r="A74" s="8"/>
      <c r="M74" s="7"/>
      <c r="T74" s="3"/>
      <c r="AF74" s="2"/>
    </row>
    <row r="75" spans="1:32" x14ac:dyDescent="0.25">
      <c r="M75" s="7"/>
      <c r="T75" s="3"/>
      <c r="AF75" s="2"/>
    </row>
    <row r="76" spans="1:32" x14ac:dyDescent="0.25">
      <c r="M76" s="7"/>
      <c r="T76" s="3"/>
      <c r="AF76" s="2"/>
    </row>
    <row r="77" spans="1:32" x14ac:dyDescent="0.25">
      <c r="M77" s="7"/>
      <c r="T77" s="3"/>
      <c r="AF77" s="2"/>
    </row>
    <row r="78" spans="1:32" x14ac:dyDescent="0.25">
      <c r="M78" s="7"/>
      <c r="T78" s="3"/>
      <c r="AF78" s="2"/>
    </row>
    <row r="80" spans="1:32" ht="21.1" x14ac:dyDescent="0.35">
      <c r="A80" s="48" t="s">
        <v>58</v>
      </c>
    </row>
    <row r="81" spans="1:13" x14ac:dyDescent="0.25">
      <c r="A81" s="49" t="s">
        <v>39</v>
      </c>
      <c r="B81" s="49"/>
      <c r="C81" s="49"/>
      <c r="D81" s="49"/>
      <c r="E81" s="50" t="s">
        <v>59</v>
      </c>
      <c r="F81" s="7" t="s">
        <v>60</v>
      </c>
    </row>
    <row r="82" spans="1:13" x14ac:dyDescent="0.25">
      <c r="A82" s="51" t="s">
        <v>35</v>
      </c>
      <c r="B82" s="51"/>
      <c r="C82" s="51"/>
      <c r="D82" s="51"/>
      <c r="E82" s="52" t="s">
        <v>61</v>
      </c>
      <c r="F82" s="7" t="s">
        <v>62</v>
      </c>
    </row>
    <row r="83" spans="1:13" x14ac:dyDescent="0.25">
      <c r="A83" s="53" t="s">
        <v>36</v>
      </c>
      <c r="B83" s="53"/>
      <c r="C83" s="53"/>
      <c r="D83" s="53"/>
      <c r="E83" s="52" t="s">
        <v>61</v>
      </c>
      <c r="F83" s="7" t="s">
        <v>63</v>
      </c>
    </row>
    <row r="84" spans="1:13" x14ac:dyDescent="0.25">
      <c r="A84" s="54" t="s">
        <v>57</v>
      </c>
      <c r="B84" s="54"/>
      <c r="C84" s="54"/>
      <c r="D84" s="54"/>
      <c r="E84" s="50" t="s">
        <v>59</v>
      </c>
      <c r="F84" s="7" t="s">
        <v>64</v>
      </c>
    </row>
    <row r="85" spans="1:13" x14ac:dyDescent="0.25">
      <c r="A85" s="55" t="s">
        <v>41</v>
      </c>
      <c r="B85" s="55"/>
      <c r="C85" s="55"/>
      <c r="D85" s="55"/>
      <c r="E85" s="52" t="s">
        <v>61</v>
      </c>
      <c r="F85" s="7" t="s">
        <v>65</v>
      </c>
    </row>
    <row r="86" spans="1:13" x14ac:dyDescent="0.25">
      <c r="A86" s="56" t="s">
        <v>42</v>
      </c>
      <c r="B86" s="56"/>
      <c r="C86" s="56"/>
      <c r="D86" s="56"/>
      <c r="E86" s="52" t="s">
        <v>61</v>
      </c>
      <c r="F86" s="7" t="s">
        <v>66</v>
      </c>
    </row>
    <row r="87" spans="1:13" x14ac:dyDescent="0.25">
      <c r="A87" s="57" t="s">
        <v>43</v>
      </c>
      <c r="B87" s="57"/>
      <c r="C87" s="57"/>
      <c r="D87" s="57"/>
      <c r="E87" s="52" t="s">
        <v>61</v>
      </c>
      <c r="F87" s="7" t="s">
        <v>67</v>
      </c>
    </row>
    <row r="88" spans="1:13" x14ac:dyDescent="0.25">
      <c r="A88" s="69" t="s">
        <v>46</v>
      </c>
      <c r="B88" s="69"/>
      <c r="C88" s="69"/>
      <c r="D88" s="69"/>
      <c r="E88" s="60" t="s">
        <v>59</v>
      </c>
      <c r="F88" s="70" t="s">
        <v>68</v>
      </c>
      <c r="G88" s="70"/>
      <c r="H88" s="70"/>
      <c r="I88" s="70"/>
      <c r="J88" s="70"/>
      <c r="K88" s="70"/>
      <c r="L88" s="70"/>
      <c r="M88" s="70"/>
    </row>
    <row r="89" spans="1:13" x14ac:dyDescent="0.25">
      <c r="A89" s="69"/>
      <c r="B89" s="69"/>
      <c r="C89" s="69"/>
      <c r="D89" s="69"/>
      <c r="E89" s="60"/>
      <c r="F89" s="70"/>
      <c r="G89" s="70"/>
      <c r="H89" s="70"/>
      <c r="I89" s="70"/>
      <c r="J89" s="70"/>
      <c r="K89" s="70"/>
      <c r="L89" s="70"/>
      <c r="M89" s="70"/>
    </row>
    <row r="90" spans="1:13" ht="14.3" customHeight="1" x14ac:dyDescent="0.25">
      <c r="A90" s="59" t="s">
        <v>27</v>
      </c>
      <c r="B90" s="59"/>
      <c r="C90" s="59"/>
      <c r="D90" s="59"/>
      <c r="E90" s="60" t="s">
        <v>59</v>
      </c>
      <c r="F90" s="61" t="s">
        <v>69</v>
      </c>
      <c r="G90" s="61"/>
      <c r="H90" s="61"/>
      <c r="I90" s="61"/>
      <c r="J90" s="61"/>
      <c r="K90" s="61"/>
      <c r="L90" s="61"/>
      <c r="M90" s="61"/>
    </row>
    <row r="91" spans="1:13" ht="22.45" customHeight="1" x14ac:dyDescent="0.25">
      <c r="A91" s="59"/>
      <c r="B91" s="59"/>
      <c r="C91" s="59"/>
      <c r="D91" s="59"/>
      <c r="E91" s="60"/>
      <c r="F91" s="61"/>
      <c r="G91" s="61"/>
      <c r="H91" s="61"/>
      <c r="I91" s="61"/>
      <c r="J91" s="61"/>
      <c r="K91" s="61"/>
      <c r="L91" s="61"/>
      <c r="M91" s="61"/>
    </row>
    <row r="92" spans="1:13" x14ac:dyDescent="0.25">
      <c r="A92" s="59"/>
      <c r="B92" s="59"/>
      <c r="C92" s="59"/>
      <c r="D92" s="59"/>
      <c r="E92" s="60"/>
      <c r="F92" s="61"/>
      <c r="G92" s="61"/>
      <c r="H92" s="61"/>
      <c r="I92" s="61"/>
      <c r="J92" s="61"/>
      <c r="K92" s="61"/>
      <c r="L92" s="61"/>
      <c r="M92" s="61"/>
    </row>
    <row r="93" spans="1:13" x14ac:dyDescent="0.25">
      <c r="A93" s="51" t="s">
        <v>47</v>
      </c>
      <c r="B93" s="51"/>
      <c r="C93" s="51"/>
      <c r="D93" s="51"/>
      <c r="E93" s="50" t="s">
        <v>59</v>
      </c>
      <c r="F93" s="58" t="s">
        <v>71</v>
      </c>
    </row>
    <row r="94" spans="1:13" x14ac:dyDescent="0.25">
      <c r="A94" s="56" t="s">
        <v>48</v>
      </c>
      <c r="B94" s="56"/>
      <c r="C94" s="56"/>
      <c r="D94" s="56"/>
      <c r="E94" s="50" t="s">
        <v>59</v>
      </c>
      <c r="F94" s="62" t="s">
        <v>70</v>
      </c>
      <c r="G94" s="62"/>
      <c r="H94" s="62"/>
      <c r="I94" s="62"/>
      <c r="J94" s="62"/>
      <c r="K94" s="62"/>
      <c r="L94" s="62"/>
      <c r="M94" s="62"/>
    </row>
    <row r="95" spans="1:13" x14ac:dyDescent="0.25">
      <c r="F95" s="62"/>
      <c r="G95" s="62"/>
      <c r="H95" s="62"/>
      <c r="I95" s="62"/>
      <c r="J95" s="62"/>
      <c r="K95" s="62"/>
      <c r="L95" s="62"/>
      <c r="M95" s="62"/>
    </row>
    <row r="96" spans="1:13" x14ac:dyDescent="0.25">
      <c r="F96" s="62"/>
      <c r="G96" s="62"/>
      <c r="H96" s="62"/>
      <c r="I96" s="62"/>
      <c r="J96" s="62"/>
      <c r="K96" s="62"/>
      <c r="L96" s="62"/>
      <c r="M96" s="62"/>
    </row>
  </sheetData>
  <sheetProtection algorithmName="SHA-512" hashValue="3SkjGT6MVV4IXy4fGHsRm0qWEbXAxWVuUQEPPt/4iN/nXHnu/6yWBZIQHb37pDZKRRej8mMkocVTyiAYbgbJRw==" saltValue="LkmVWAtNMHKPQXEv0M21Bg==" spinCount="100000" sheet="1" objects="1" scenarios="1"/>
  <mergeCells count="25">
    <mergeCell ref="A1:M23"/>
    <mergeCell ref="A32:C32"/>
    <mergeCell ref="A31:E31"/>
    <mergeCell ref="K24:M24"/>
    <mergeCell ref="K25:M25"/>
    <mergeCell ref="F28:I28"/>
    <mergeCell ref="F29:I29"/>
    <mergeCell ref="F30:I30"/>
    <mergeCell ref="F31:I31"/>
    <mergeCell ref="F32:I32"/>
    <mergeCell ref="A29:C29"/>
    <mergeCell ref="A28:C28"/>
    <mergeCell ref="B25:C25"/>
    <mergeCell ref="E24:I24"/>
    <mergeCell ref="B24:C24"/>
    <mergeCell ref="E25:I25"/>
    <mergeCell ref="A90:D92"/>
    <mergeCell ref="E90:E92"/>
    <mergeCell ref="F90:M92"/>
    <mergeCell ref="F94:M96"/>
    <mergeCell ref="D36:I36"/>
    <mergeCell ref="J36:M36"/>
    <mergeCell ref="A88:D89"/>
    <mergeCell ref="E88:E89"/>
    <mergeCell ref="F88:M89"/>
  </mergeCells>
  <pageMargins left="0.7" right="0.7" top="0.75" bottom="0.75" header="0.3" footer="0.3"/>
  <pageSetup scale="4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RunSolver">
                <anchor moveWithCells="1" sizeWithCells="1">
                  <from>
                    <xdr:col>11</xdr:col>
                    <xdr:colOff>8626</xdr:colOff>
                    <xdr:row>30</xdr:row>
                    <xdr:rowOff>17253</xdr:rowOff>
                  </from>
                  <to>
                    <xdr:col>12</xdr:col>
                    <xdr:colOff>845389</xdr:colOff>
                    <xdr:row>34</xdr:row>
                    <xdr:rowOff>60385</xdr:rowOff>
                  </to>
                </anchor>
              </controlPr>
            </control>
          </mc:Choice>
        </mc:AlternateContent>
        <mc:AlternateContent xmlns:mc="http://schemas.openxmlformats.org/markup-compatibility/2006">
          <mc:Choice Requires="x14">
            <control shapeId="1027" r:id="rId5" name="Button 3">
              <controlPr defaultSize="0" print="0" autoFill="0" autoPict="0" macro="[0]!InstallSolver">
                <anchor moveWithCells="1" sizeWithCells="1">
                  <from>
                    <xdr:col>11</xdr:col>
                    <xdr:colOff>17253</xdr:colOff>
                    <xdr:row>25</xdr:row>
                    <xdr:rowOff>60385</xdr:rowOff>
                  </from>
                  <to>
                    <xdr:col>12</xdr:col>
                    <xdr:colOff>854015</xdr:colOff>
                    <xdr:row>29</xdr:row>
                    <xdr:rowOff>146649</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2019-11-14T23:50:05Z</dcterms:modified>
</cp:coreProperties>
</file>